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" documentId="8_{2E62F79C-183C-4CB5-8332-A077498B6B3F}" xr6:coauthVersionLast="47" xr6:coauthVersionMax="47" xr10:uidLastSave="{B5E41E72-0CDE-4D7C-B002-2248B73D0C75}"/>
  <bookViews>
    <workbookView xWindow="-120" yWindow="480" windowWidth="29040" windowHeight="15840" xr2:uid="{3D6A92AC-7CAA-488B-89B7-629718196424}"/>
  </bookViews>
  <sheets>
    <sheet name="Hoja1" sheetId="1" r:id="rId1"/>
  </sheets>
  <definedNames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2" i="1" l="1"/>
  <c r="N132" i="1"/>
  <c r="J132" i="1"/>
  <c r="I132" i="1"/>
  <c r="G132" i="1"/>
  <c r="M131" i="1"/>
  <c r="M130" i="1"/>
  <c r="M129" i="1"/>
  <c r="M128" i="1"/>
  <c r="M127" i="1"/>
  <c r="M126" i="1"/>
  <c r="M125" i="1"/>
  <c r="M132" i="1" s="1"/>
  <c r="O123" i="1"/>
  <c r="N123" i="1"/>
  <c r="K123" i="1"/>
  <c r="J123" i="1"/>
  <c r="I123" i="1"/>
  <c r="H123" i="1"/>
  <c r="G123" i="1"/>
  <c r="M122" i="1"/>
  <c r="M121" i="1"/>
  <c r="M120" i="1"/>
  <c r="M119" i="1"/>
  <c r="M118" i="1"/>
  <c r="M123" i="1" s="1"/>
  <c r="O116" i="1"/>
  <c r="N116" i="1"/>
  <c r="M116" i="1"/>
  <c r="K116" i="1"/>
  <c r="J116" i="1"/>
  <c r="I116" i="1"/>
  <c r="H116" i="1"/>
  <c r="G116" i="1"/>
  <c r="M115" i="1"/>
  <c r="M114" i="1"/>
  <c r="K112" i="1"/>
  <c r="J112" i="1"/>
  <c r="I112" i="1"/>
  <c r="H112" i="1"/>
  <c r="G112" i="1"/>
  <c r="O111" i="1"/>
  <c r="N111" i="1"/>
  <c r="M111" i="1"/>
  <c r="N110" i="1"/>
  <c r="O110" i="1" s="1"/>
  <c r="M110" i="1"/>
  <c r="N109" i="1"/>
  <c r="O109" i="1" s="1"/>
  <c r="M109" i="1"/>
  <c r="N108" i="1"/>
  <c r="O108" i="1" s="1"/>
  <c r="M108" i="1"/>
  <c r="N107" i="1"/>
  <c r="O107" i="1" s="1"/>
  <c r="M107" i="1"/>
  <c r="N106" i="1"/>
  <c r="O106" i="1" s="1"/>
  <c r="M106" i="1"/>
  <c r="O105" i="1"/>
  <c r="N105" i="1"/>
  <c r="M105" i="1"/>
  <c r="O104" i="1"/>
  <c r="N104" i="1"/>
  <c r="M104" i="1"/>
  <c r="O103" i="1"/>
  <c r="N103" i="1"/>
  <c r="M103" i="1"/>
  <c r="N102" i="1"/>
  <c r="O102" i="1" s="1"/>
  <c r="M102" i="1"/>
  <c r="O101" i="1"/>
  <c r="N100" i="1"/>
  <c r="O100" i="1" s="1"/>
  <c r="M100" i="1"/>
  <c r="O99" i="1"/>
  <c r="N99" i="1"/>
  <c r="M99" i="1"/>
  <c r="O98" i="1"/>
  <c r="N98" i="1"/>
  <c r="M98" i="1"/>
  <c r="O97" i="1"/>
  <c r="N97" i="1"/>
  <c r="M97" i="1"/>
  <c r="N96" i="1"/>
  <c r="O96" i="1" s="1"/>
  <c r="M96" i="1"/>
  <c r="N95" i="1"/>
  <c r="O95" i="1" s="1"/>
  <c r="M95" i="1"/>
  <c r="M112" i="1" s="1"/>
  <c r="N94" i="1"/>
  <c r="N112" i="1" s="1"/>
  <c r="M94" i="1"/>
  <c r="N92" i="1"/>
  <c r="J92" i="1"/>
  <c r="I92" i="1"/>
  <c r="H92" i="1"/>
  <c r="G92" i="1"/>
  <c r="N91" i="1"/>
  <c r="O91" i="1" s="1"/>
  <c r="O92" i="1" s="1"/>
  <c r="M91" i="1"/>
  <c r="M90" i="1"/>
  <c r="M92" i="1" s="1"/>
  <c r="O88" i="1"/>
  <c r="N88" i="1"/>
  <c r="J88" i="1"/>
  <c r="I88" i="1"/>
  <c r="H88" i="1"/>
  <c r="G88" i="1"/>
  <c r="M87" i="1"/>
  <c r="M88" i="1" s="1"/>
  <c r="O85" i="1"/>
  <c r="N85" i="1"/>
  <c r="K85" i="1"/>
  <c r="J85" i="1"/>
  <c r="I85" i="1"/>
  <c r="H85" i="1"/>
  <c r="G85" i="1"/>
  <c r="M84" i="1"/>
  <c r="M83" i="1"/>
  <c r="M82" i="1"/>
  <c r="M81" i="1"/>
  <c r="M80" i="1"/>
  <c r="M79" i="1"/>
  <c r="M85" i="1" s="1"/>
  <c r="O77" i="1"/>
  <c r="N77" i="1"/>
  <c r="K77" i="1"/>
  <c r="J77" i="1"/>
  <c r="I77" i="1"/>
  <c r="H77" i="1"/>
  <c r="G77" i="1"/>
  <c r="M76" i="1"/>
  <c r="M75" i="1"/>
  <c r="M74" i="1"/>
  <c r="M77" i="1" s="1"/>
  <c r="O72" i="1"/>
  <c r="N72" i="1"/>
  <c r="L72" i="1"/>
  <c r="K72" i="1"/>
  <c r="J72" i="1"/>
  <c r="I72" i="1"/>
  <c r="H72" i="1"/>
  <c r="G72" i="1"/>
  <c r="M71" i="1"/>
  <c r="M70" i="1"/>
  <c r="M72" i="1" s="1"/>
  <c r="O68" i="1"/>
  <c r="K68" i="1"/>
  <c r="J68" i="1"/>
  <c r="I68" i="1"/>
  <c r="H68" i="1"/>
  <c r="G68" i="1"/>
  <c r="M66" i="1"/>
  <c r="M65" i="1"/>
  <c r="M64" i="1"/>
  <c r="M68" i="1" s="1"/>
  <c r="M63" i="1"/>
  <c r="N62" i="1"/>
  <c r="N68" i="1" s="1"/>
  <c r="O60" i="1"/>
  <c r="N60" i="1"/>
  <c r="K60" i="1"/>
  <c r="J60" i="1"/>
  <c r="I60" i="1"/>
  <c r="H60" i="1"/>
  <c r="G60" i="1"/>
  <c r="M59" i="1"/>
  <c r="M60" i="1" s="1"/>
  <c r="M58" i="1"/>
  <c r="K56" i="1"/>
  <c r="J56" i="1"/>
  <c r="I56" i="1"/>
  <c r="H56" i="1"/>
  <c r="G56" i="1"/>
  <c r="M55" i="1"/>
  <c r="M53" i="1"/>
  <c r="M56" i="1" s="1"/>
  <c r="O51" i="1"/>
  <c r="N51" i="1"/>
  <c r="M51" i="1"/>
  <c r="K51" i="1"/>
  <c r="J51" i="1"/>
  <c r="I51" i="1"/>
  <c r="H51" i="1"/>
  <c r="G51" i="1"/>
  <c r="M50" i="1"/>
  <c r="K47" i="1"/>
  <c r="J47" i="1"/>
  <c r="I47" i="1"/>
  <c r="H47" i="1"/>
  <c r="G47" i="1"/>
  <c r="N46" i="1"/>
  <c r="N47" i="1" s="1"/>
  <c r="M46" i="1"/>
  <c r="O45" i="1"/>
  <c r="N45" i="1"/>
  <c r="M45" i="1"/>
  <c r="O44" i="1"/>
  <c r="N44" i="1"/>
  <c r="M44" i="1"/>
  <c r="O43" i="1"/>
  <c r="N43" i="1"/>
  <c r="M43" i="1"/>
  <c r="M47" i="1" s="1"/>
  <c r="K41" i="1"/>
  <c r="J41" i="1"/>
  <c r="J133" i="1" s="1"/>
  <c r="I41" i="1"/>
  <c r="H41" i="1"/>
  <c r="G41" i="1"/>
  <c r="N40" i="1"/>
  <c r="M40" i="1"/>
  <c r="N39" i="1"/>
  <c r="M39" i="1"/>
  <c r="N38" i="1"/>
  <c r="M38" i="1"/>
  <c r="N37" i="1"/>
  <c r="M37" i="1"/>
  <c r="N36" i="1"/>
  <c r="M36" i="1"/>
  <c r="N35" i="1"/>
  <c r="N41" i="1" s="1"/>
  <c r="O34" i="1"/>
  <c r="O41" i="1" s="1"/>
  <c r="M34" i="1"/>
  <c r="M41" i="1" s="1"/>
  <c r="O32" i="1"/>
  <c r="N32" i="1"/>
  <c r="K32" i="1"/>
  <c r="J32" i="1"/>
  <c r="I32" i="1"/>
  <c r="H32" i="1"/>
  <c r="G32" i="1"/>
  <c r="M31" i="1"/>
  <c r="M30" i="1"/>
  <c r="M29" i="1"/>
  <c r="M32" i="1" s="1"/>
  <c r="M28" i="1"/>
  <c r="M27" i="1"/>
  <c r="M26" i="1"/>
  <c r="M25" i="1"/>
  <c r="M24" i="1"/>
  <c r="M23" i="1"/>
  <c r="N20" i="1"/>
  <c r="L20" i="1"/>
  <c r="L133" i="1" s="1"/>
  <c r="K20" i="1"/>
  <c r="K133" i="1" s="1"/>
  <c r="J20" i="1"/>
  <c r="I20" i="1"/>
  <c r="H20" i="1"/>
  <c r="H133" i="1" s="1"/>
  <c r="G20" i="1"/>
  <c r="O19" i="1"/>
  <c r="N19" i="1"/>
  <c r="M19" i="1"/>
  <c r="O18" i="1"/>
  <c r="N18" i="1"/>
  <c r="M18" i="1"/>
  <c r="O17" i="1"/>
  <c r="N17" i="1"/>
  <c r="M17" i="1"/>
  <c r="N16" i="1"/>
  <c r="O16" i="1" s="1"/>
  <c r="O20" i="1" s="1"/>
  <c r="M16" i="1"/>
  <c r="M20" i="1" s="1"/>
  <c r="N14" i="1"/>
  <c r="J14" i="1"/>
  <c r="I14" i="1"/>
  <c r="H14" i="1"/>
  <c r="G14" i="1"/>
  <c r="O13" i="1"/>
  <c r="N13" i="1"/>
  <c r="M13" i="1"/>
  <c r="O12" i="1"/>
  <c r="N12" i="1"/>
  <c r="M12" i="1"/>
  <c r="M14" i="1" s="1"/>
  <c r="N11" i="1"/>
  <c r="O11" i="1" s="1"/>
  <c r="O14" i="1" s="1"/>
  <c r="M11" i="1"/>
  <c r="J9" i="1"/>
  <c r="I9" i="1"/>
  <c r="I133" i="1" s="1"/>
  <c r="H9" i="1"/>
  <c r="G9" i="1"/>
  <c r="G133" i="1" s="1"/>
  <c r="O8" i="1"/>
  <c r="N8" i="1"/>
  <c r="M8" i="1"/>
  <c r="O7" i="1"/>
  <c r="N7" i="1"/>
  <c r="M7" i="1"/>
  <c r="N6" i="1"/>
  <c r="O6" i="1" s="1"/>
  <c r="M6" i="1"/>
  <c r="N5" i="1"/>
  <c r="N9" i="1" s="1"/>
  <c r="M5" i="1"/>
  <c r="M9" i="1" s="1"/>
  <c r="M133" i="1" l="1"/>
  <c r="O94" i="1"/>
  <c r="O112" i="1" s="1"/>
  <c r="O46" i="1"/>
  <c r="O47" i="1" s="1"/>
  <c r="O5" i="1"/>
  <c r="O9" i="1" s="1"/>
  <c r="N53" i="1"/>
  <c r="N56" i="1" l="1"/>
  <c r="N133" i="1" s="1"/>
  <c r="O53" i="1"/>
  <c r="O56" i="1" s="1"/>
  <c r="O133" i="1" s="1"/>
</calcChain>
</file>

<file path=xl/sharedStrings.xml><?xml version="1.0" encoding="utf-8"?>
<sst xmlns="http://schemas.openxmlformats.org/spreadsheetml/2006/main" count="503" uniqueCount="261">
  <si>
    <t>FONDO PATRIMONIAL DE LAS EMPRESAS REFORMADAS</t>
  </si>
  <si>
    <t>NÓMINA COLABORADORES FIJO DICIEMBRE AÑO 2022</t>
  </si>
  <si>
    <t xml:space="preserve"> </t>
  </si>
  <si>
    <t>Cédula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</si>
  <si>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</si>
  <si>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</si>
  <si>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</si>
  <si>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</si>
  <si>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</si>
  <si>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</si>
  <si>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</si>
  <si>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</si>
  <si>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</si>
  <si>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</si>
  <si>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</si>
  <si>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</si>
  <si>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</si>
  <si>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</si>
  <si>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</si>
  <si>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001-0088117-6</t>
  </si>
  <si>
    <t>M</t>
  </si>
  <si>
    <t>PRESIDENTE</t>
  </si>
  <si>
    <t>LIBRE NOMBRAMIENTO</t>
  </si>
  <si>
    <t>JOSEFINA MERCEDES VEGA BATLLE</t>
  </si>
  <si>
    <t>001-0088614-2</t>
  </si>
  <si>
    <t>F</t>
  </si>
  <si>
    <t>VICE-PRESIDENTE</t>
  </si>
  <si>
    <t>GERMAINE DANIELLE GAZON ROSARIO</t>
  </si>
  <si>
    <t>001-1872649-6</t>
  </si>
  <si>
    <t>COORDINADOR</t>
  </si>
  <si>
    <t>FIJOS</t>
  </si>
  <si>
    <t>MICHELLE AIMEE DÍAZ ABAD</t>
  </si>
  <si>
    <t>001-1326863-5</t>
  </si>
  <si>
    <t>COORDINADORA</t>
  </si>
  <si>
    <t>Total por departamento</t>
  </si>
  <si>
    <t>DIRECCIÓN ADMINISTRATIVA Y FINANCIERA</t>
  </si>
  <si>
    <t>MARLENY ALTAGRACIA MEDRANO RODRÍGUEZ</t>
  </si>
  <si>
    <t>031-0363039-2</t>
  </si>
  <si>
    <t>DIRECTORA</t>
  </si>
  <si>
    <t>OMAR DE JESUS COHEN SANDER</t>
  </si>
  <si>
    <t>001-1292739-7</t>
  </si>
  <si>
    <t>ENCARGADO</t>
  </si>
  <si>
    <t>CAROL JULISSA DÍAZ MELO</t>
  </si>
  <si>
    <t>013-0047791-4</t>
  </si>
  <si>
    <t>DIRECCIÓN DE GESTIÓN PATRIMONIAL</t>
  </si>
  <si>
    <t>SALVADOR YGNACIO RICOURT GÓMEZ</t>
  </si>
  <si>
    <t>031-0097204-5</t>
  </si>
  <si>
    <t>DIRECTOR</t>
  </si>
  <si>
    <t>OSVALDO PÉREZ PIMENTEL</t>
  </si>
  <si>
    <t>001-1809397-0</t>
  </si>
  <si>
    <t xml:space="preserve">COORDINADOR (A) DE GESTION </t>
  </si>
  <si>
    <t>ANA ILDA NÚÑEZ BATISTA</t>
  </si>
  <si>
    <t>001-0170959-0</t>
  </si>
  <si>
    <t>ANALISTA DE GESTIÓN PATRIMONIAL II</t>
  </si>
  <si>
    <t>CLAUDIO FERNÁNDEZ HERNÁNDEZ</t>
  </si>
  <si>
    <t>402-2517466-9</t>
  </si>
  <si>
    <t>TÉCNICO ADMINISTRATIVO</t>
  </si>
  <si>
    <t>DEPARTAMENTO DE PROYECTOS DE CONSTRUCCIÓN Y EDIFICACIONES</t>
  </si>
  <si>
    <t>MARITZA ALTAGRACIA ORTIZ PAREDES</t>
  </si>
  <si>
    <t>001-0170267-8</t>
  </si>
  <si>
    <t>ENCARGADA</t>
  </si>
  <si>
    <t>DIONICIO EMILIO GUERRERO PÉREZ</t>
  </si>
  <si>
    <t>001-1244805-5</t>
  </si>
  <si>
    <t>ANALISTA DE PROYECTOS</t>
  </si>
  <si>
    <t>EVANGELISTA EUGENIA PÉREZ DE LOS SANTOS</t>
  </si>
  <si>
    <t>012-0013831-9</t>
  </si>
  <si>
    <t>ANALISTA  DE PROYECTOS</t>
  </si>
  <si>
    <t>FRANCIS GISELLE BUSSI INOA</t>
  </si>
  <si>
    <t>001-1829653-2</t>
  </si>
  <si>
    <t>ARQUITECTO (A)</t>
  </si>
  <si>
    <t>JUDITH LÓPEZ GONZÁLEZ</t>
  </si>
  <si>
    <t>402-2425148-4</t>
  </si>
  <si>
    <t>NIVIA CLARIBEL QUEZADA FELIZ DE PEÑA</t>
  </si>
  <si>
    <t>001-0101922-2</t>
  </si>
  <si>
    <t>CARRERA</t>
  </si>
  <si>
    <t>OLIVER SORIANO OVIEDO</t>
  </si>
  <si>
    <t>001-1205212-1</t>
  </si>
  <si>
    <t>INGENIERO DE ESTRUCTURA</t>
  </si>
  <si>
    <t>SILVIO JOSÉ PÉREZ VALDEZ</t>
  </si>
  <si>
    <t>001-1848794-1</t>
  </si>
  <si>
    <t>INGENIERO (A)  CIVIL</t>
  </si>
  <si>
    <t>YISELL JULISSA MONCIÓN RAMÍREZ</t>
  </si>
  <si>
    <t>001-1657277-7</t>
  </si>
  <si>
    <t>ANALISTA DE PRESUPUESTO DE OBRAS</t>
  </si>
  <si>
    <t>ALVIN BÁEZ OLIVARES</t>
  </si>
  <si>
    <t>402-2068172-6</t>
  </si>
  <si>
    <t>DEPARTAMENTO JURÍDICO</t>
  </si>
  <si>
    <t>LUIS ANTONIO MOQUETE PELLETIER</t>
  </si>
  <si>
    <t>001-1231063-6</t>
  </si>
  <si>
    <t>LICET IVANA BELTRÉ VALERA</t>
  </si>
  <si>
    <t>001-0825565-4</t>
  </si>
  <si>
    <t>ASESOR LEGAL</t>
  </si>
  <si>
    <t>TOMÁS AUGUSTO MENDOZA TORRES</t>
  </si>
  <si>
    <t>001-0180425-0</t>
  </si>
  <si>
    <t>ABOGADO III</t>
  </si>
  <si>
    <t>LAURA AMELIA DE LOS SANTOS CALDERÓN</t>
  </si>
  <si>
    <t>001-1872755-1</t>
  </si>
  <si>
    <t>ABOGADO I</t>
  </si>
  <si>
    <t>NADIA ROSA MARÍA BÁEZ LÓPEZ</t>
  </si>
  <si>
    <t>001-1804822-2</t>
  </si>
  <si>
    <t>ERENIA ALTAGRACIA ESPAILLAT MARTÍNEZ</t>
  </si>
  <si>
    <t>001-0253274-4</t>
  </si>
  <si>
    <t>PARALEGAL</t>
  </si>
  <si>
    <t>WINSTON POLANCO ROBLES</t>
  </si>
  <si>
    <t>001-1544738-5</t>
  </si>
  <si>
    <t>CHOFER</t>
  </si>
  <si>
    <t>ESTATUTO SIMPLIFICADO</t>
  </si>
  <si>
    <t>DEPARTAMENTO DE RECURSOS HUMANOS</t>
  </si>
  <si>
    <t>MAYRUBI LÁZARO VALENZUELA</t>
  </si>
  <si>
    <t>223-0068699-9</t>
  </si>
  <si>
    <t>LEÓN ALTAGRACIA GÓMEZ DÍAZ</t>
  </si>
  <si>
    <t>001-1171977-9</t>
  </si>
  <si>
    <t>ASESOR</t>
  </si>
  <si>
    <t>LEYBI LAURA FLORES PEÑA</t>
  </si>
  <si>
    <t>001-0904607-8</t>
  </si>
  <si>
    <t>ANALISTA</t>
  </si>
  <si>
    <t>YANIL STEFANY MEJÍA PIMENTEL</t>
  </si>
  <si>
    <t>402-2259310-1</t>
  </si>
  <si>
    <t>DEPARTAMENTO DE REVISIÓN Y FISCALIZACIÓN</t>
  </si>
  <si>
    <t>JOSÉ CESAREO PEGUERO LÓPEZ</t>
  </si>
  <si>
    <t>001-0018861-4</t>
  </si>
  <si>
    <t xml:space="preserve">ENCARGADO </t>
  </si>
  <si>
    <t>LUIS ALFREDO FUCHU ARTILES</t>
  </si>
  <si>
    <t>031-0498373-3</t>
  </si>
  <si>
    <t>DIVISIÓN DE PLANIFICACIÓN Y DESARROLLO</t>
  </si>
  <si>
    <t>AÍDA VICTORIA PARDILLA MARTÍNEZ</t>
  </si>
  <si>
    <t>001-0121439-3</t>
  </si>
  <si>
    <t xml:space="preserve">ENCARGADA </t>
  </si>
  <si>
    <t>LISBET RODRIGUEZ GUZMAN</t>
  </si>
  <si>
    <t>093-0064646-1</t>
  </si>
  <si>
    <t>MERCEDES IVELICES GUZMÁN VALERIO</t>
  </si>
  <si>
    <t>001-1370605-5</t>
  </si>
  <si>
    <t>DIVISIÓN DE COMUNICACIONES</t>
  </si>
  <si>
    <t>LADY MARGARET ESPINAL ROMERO</t>
  </si>
  <si>
    <t>001-1380119-5</t>
  </si>
  <si>
    <t>RELACIONISTA PUBLICO</t>
  </si>
  <si>
    <t>NICOLLE HARVEY PICHARDO</t>
  </si>
  <si>
    <t>402-2780308-3</t>
  </si>
  <si>
    <t>SECRETARIA</t>
  </si>
  <si>
    <t>DEPARTAMENTO DE TECNOLOGÍA DE LA INFORMACIÓN Y COMUNICACIÓN</t>
  </si>
  <si>
    <t>MÁXIMO AUGUSTO PERALTA MOREL</t>
  </si>
  <si>
    <t>008-0027053-0</t>
  </si>
  <si>
    <t>ELÍN ALBERTO PEÑA GERMÁN</t>
  </si>
  <si>
    <t>058-0029471-1</t>
  </si>
  <si>
    <t>ADMINISTRADOR DE OPERACIONES TIC</t>
  </si>
  <si>
    <t>ALCE ODELL CÁCERES LEREBOURS</t>
  </si>
  <si>
    <t>011-0030863-2</t>
  </si>
  <si>
    <t>ADMINISTRADOR DE SERVICIOS TIC</t>
  </si>
  <si>
    <t>JESÚS OMAR SÁNCHEZ TRINIDAD</t>
  </si>
  <si>
    <t>402-2460123-3</t>
  </si>
  <si>
    <t>ANALISTA INFORMÁTICO</t>
  </si>
  <si>
    <t>SOMNE ALTAGRACIA BAEZ TRINIDAD</t>
  </si>
  <si>
    <t>016-0008046-7</t>
  </si>
  <si>
    <t>EDWARD ALEXANDER AQUINO ALMONTE</t>
  </si>
  <si>
    <t>223-0177017-2</t>
  </si>
  <si>
    <t>SOPORTE TÉCNICO</t>
  </si>
  <si>
    <t>ACCESO A LA INFORMACIÓN PÚBLICA</t>
  </si>
  <si>
    <t>VÍCTOR MANUEL HILARIO LORA</t>
  </si>
  <si>
    <t>001-1814272-8</t>
  </si>
  <si>
    <t>ENC. INTERINO</t>
  </si>
  <si>
    <t>DESIREE MARIN GARCIA</t>
  </si>
  <si>
    <t>DIVISIÓN DE COMPRAS Y CONTRATACIONES</t>
  </si>
  <si>
    <t>FRANSER DESIREE SOLIS DE LUNA</t>
  </si>
  <si>
    <t>001-1829189-7</t>
  </si>
  <si>
    <t>DIANA JOSEFINA ROSARIO POLANCO</t>
  </si>
  <si>
    <t>402-2007014-4</t>
  </si>
  <si>
    <t>RAFAEL EDUARDO RAMÍREZ ISIDOR</t>
  </si>
  <si>
    <t>402-0994729-6</t>
  </si>
  <si>
    <t>DIVISIÓN DE CONTABILIDAD</t>
  </si>
  <si>
    <t>CARLOS JULIO SUBERVÍ CARRASCO</t>
  </si>
  <si>
    <t>001-0534439-4</t>
  </si>
  <si>
    <t>EDDY MIGUEL DOMÍNGUEZ LINARES</t>
  </si>
  <si>
    <t>001-0286266-1</t>
  </si>
  <si>
    <t>MARÍA DEL CARMEN HERNÁNDEZ BASILIO</t>
  </si>
  <si>
    <t>001-0775725-4</t>
  </si>
  <si>
    <t>SARITA MARTÍNEZ FROMETA</t>
  </si>
  <si>
    <t>001-0491174-8</t>
  </si>
  <si>
    <t>CELIA MASSIEL CUEVAS JIMÉNEZ</t>
  </si>
  <si>
    <t>402-2438784-1</t>
  </si>
  <si>
    <t>EDILI DAYELIS RAMÍREZ RODRÍGUEZ</t>
  </si>
  <si>
    <t>014-0019473-2</t>
  </si>
  <si>
    <t>AUXILIAR ADMINISTRATIVO</t>
  </si>
  <si>
    <t>DIVISIÓN DE PRESUPUESTO</t>
  </si>
  <si>
    <t>CLAUDIO ALBERTO MARTE MERCEDES</t>
  </si>
  <si>
    <t>001-0143945-3</t>
  </si>
  <si>
    <t>DIVISIÓN DE TESORERÍA</t>
  </si>
  <si>
    <t>FREDDY JOSE PEREYRA  ALBERTO</t>
  </si>
  <si>
    <t>001-0735303-9</t>
  </si>
  <si>
    <t>ANASTASIA ROSAURA  A AVILA UBRI</t>
  </si>
  <si>
    <t>001-0052279-6</t>
  </si>
  <si>
    <t>DIVISIÓN DE SERVICIOS GENERALES</t>
  </si>
  <si>
    <t>MIGUEL ALFONSO DE LA ROSA  ARIAS</t>
  </si>
  <si>
    <t>001-0456132-9</t>
  </si>
  <si>
    <t>ROQUE ORLANDO MORETA RODRÍGUEZ</t>
  </si>
  <si>
    <t>001-1053884-0</t>
  </si>
  <si>
    <t>LEWIS A MEDRANO MORLA</t>
  </si>
  <si>
    <t>026-0086583-2</t>
  </si>
  <si>
    <t>FREILYN LIZETH PÉREZ DÍAZ</t>
  </si>
  <si>
    <t>102-0010147-4</t>
  </si>
  <si>
    <t xml:space="preserve">MARINO ACOSTA GUANTE </t>
  </si>
  <si>
    <t xml:space="preserve">AUXILIAR </t>
  </si>
  <si>
    <t>LISBETH SARAI REYNA PERDOMO</t>
  </si>
  <si>
    <t>402-2309295-4</t>
  </si>
  <si>
    <t>RECEPCIONISTA</t>
  </si>
  <si>
    <t>NYSA MARÍA FERREIRA BALBI</t>
  </si>
  <si>
    <t>224-0052301-9</t>
  </si>
  <si>
    <t>ROSSY LISVERY VÓLQUEZ PÉREZ</t>
  </si>
  <si>
    <t>402-2017665-1</t>
  </si>
  <si>
    <t>ANGELINA BAUTISTA PAULA</t>
  </si>
  <si>
    <t>CONSERJE</t>
  </si>
  <si>
    <t>CARMEN JULIA PÉREZ FERNÁNDEZ</t>
  </si>
  <si>
    <t>001-0493826-1</t>
  </si>
  <si>
    <t>DANIA RODRIGUEZ RODRIGUEZ</t>
  </si>
  <si>
    <t>FRANCISCA SÁNCHEZ DE LOS SANTOS</t>
  </si>
  <si>
    <t>109-0000646-0</t>
  </si>
  <si>
    <t>RUDDY LANI GARCIA  ALCANTARA</t>
  </si>
  <si>
    <t>VERONICA POLANCO REYNOSO</t>
  </si>
  <si>
    <t>JORGE LUIS MATEO CASTILLO</t>
  </si>
  <si>
    <t>108-0009768-4</t>
  </si>
  <si>
    <t>LEONARDO PÉREZ</t>
  </si>
  <si>
    <t>001-1066299-6</t>
  </si>
  <si>
    <t>LAVADOR VEHICULOS</t>
  </si>
  <si>
    <t>FRANKLIN JUAN MEJÍA ROCER</t>
  </si>
  <si>
    <t>225-0026178-3</t>
  </si>
  <si>
    <t>MENSAJERO</t>
  </si>
  <si>
    <t>ISMAEL VALENTIN PENA SANTOS</t>
  </si>
  <si>
    <t>MENSAJERO EXTERNO</t>
  </si>
  <si>
    <t>DIVISIÓN DE SUMINISTRO</t>
  </si>
  <si>
    <t>SAMUEL JUNIOR ULLOA MARIANO</t>
  </si>
  <si>
    <t>223-0042631-3</t>
  </si>
  <si>
    <t>RICHARD RAMÓN MEJÍA MENDOZA</t>
  </si>
  <si>
    <t>402-2084647-7</t>
  </si>
  <si>
    <t>AUXILIAR DE SUMINISTRO</t>
  </si>
  <si>
    <t>SECCIÓN DE CORRESPONDENCIA Y ARCHIVO</t>
  </si>
  <si>
    <t>EDGAR MOISÉS DUMÉ PEPÉN</t>
  </si>
  <si>
    <t>001-0141585-9</t>
  </si>
  <si>
    <t>ENC. SECCIÓN DE CORRESP. Y ARCH</t>
  </si>
  <si>
    <t>ESKIBEL JAVIER SÁNCHEZ VIDAL</t>
  </si>
  <si>
    <t>402-2537848-4</t>
  </si>
  <si>
    <t>MARTHA ARELYS BEATO ABREU</t>
  </si>
  <si>
    <t>031-0073264-7</t>
  </si>
  <si>
    <t>RAPHIEL RADNEY ABREY</t>
  </si>
  <si>
    <t>NIKAURY ARACENA MEJÍA</t>
  </si>
  <si>
    <t>229-0014511-5</t>
  </si>
  <si>
    <t>MENSAJERA INTERNA</t>
  </si>
  <si>
    <t>SECCIÓN DE TRANSPORTACIÓN</t>
  </si>
  <si>
    <t>JOSÉ MANUEL VALDEZ</t>
  </si>
  <si>
    <t>001-0706570-8</t>
  </si>
  <si>
    <t>SUPERVISOR DE TRANSPORTACIÓN</t>
  </si>
  <si>
    <t>CRISTIAN INOA GARCÍA</t>
  </si>
  <si>
    <t>001-1515470-0</t>
  </si>
  <si>
    <t>EDWIN JOHANNY JIMÉNEZ MARTÍNEZ</t>
  </si>
  <si>
    <t>001-0554742-6</t>
  </si>
  <si>
    <t>ESTAURY LEONARDO ÁLVAREZ RAMIÍEZ</t>
  </si>
  <si>
    <t>224-0032236-2</t>
  </si>
  <si>
    <t>JOSE A ALMONTE MARTE</t>
  </si>
  <si>
    <t>JUAN SANTANA HERNÁNDEZ</t>
  </si>
  <si>
    <t>001-1283290-2</t>
  </si>
  <si>
    <t>PEDRO DANIEL ESQUEA MONTILLA</t>
  </si>
  <si>
    <t>068-0031602-5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</si>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</sst>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useo Sans 500"/>
      <family val="3"/>
    </font>
    <font>
      <sz val="10"/>
      <name val="Museo Sans 500"/>
      <family val="3"/>
    </font>
    <font>
      <sz val="10"/>
      <color theme="1"/>
      <name val="Museo Sans 500"/>
      <family val="3"/>
    </font>
    <font>
      <sz val="11"/>
      <color theme="1"/>
      <name val="Museo Sans 500"/>
      <family val="3"/>
    </font>
    <font>
      <sz val="11"/>
      <name val="Calibri"/>
      <family val="2"/>
      <scheme val="minor"/>
    </font>
    <font>
      <sz val="12"/>
      <name val="Museo Sans 500"/>
      <family val="3"/>
    </font>
    <font>
      <sz val="12"/>
      <color theme="1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3" fillId="0" borderId="7" xfId="0" applyFont="1" applyBorder="1"/>
    <xf numFmtId="0" fontId="3" fillId="0" borderId="8" xfId="0" quotePrefix="1" applyFont="1" applyBorder="1"/>
    <xf numFmtId="0" fontId="3" fillId="0" borderId="8" xfId="0" quotePrefix="1" applyFont="1" applyBorder="1" applyAlignment="1">
      <alignment horizontal="center"/>
    </xf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wrapText="1"/>
    </xf>
    <xf numFmtId="4" fontId="3" fillId="0" borderId="8" xfId="0" applyNumberFormat="1" applyFont="1" applyBorder="1"/>
    <xf numFmtId="43" fontId="3" fillId="0" borderId="8" xfId="1" applyFont="1" applyFill="1" applyBorder="1"/>
    <xf numFmtId="4" fontId="3" fillId="0" borderId="9" xfId="0" applyNumberFormat="1" applyFont="1" applyBorder="1"/>
    <xf numFmtId="0" fontId="2" fillId="0" borderId="7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4" borderId="7" xfId="0" applyFont="1" applyFill="1" applyBorder="1"/>
    <xf numFmtId="0" fontId="3" fillId="4" borderId="8" xfId="0" quotePrefix="1" applyFont="1" applyFill="1" applyBorder="1"/>
    <xf numFmtId="0" fontId="3" fillId="4" borderId="8" xfId="0" quotePrefix="1" applyFont="1" applyFill="1" applyBorder="1" applyAlignment="1">
      <alignment horizontal="center"/>
    </xf>
    <xf numFmtId="14" fontId="3" fillId="4" borderId="8" xfId="0" applyNumberFormat="1" applyFont="1" applyFill="1" applyBorder="1"/>
    <xf numFmtId="0" fontId="3" fillId="4" borderId="8" xfId="0" applyFont="1" applyFill="1" applyBorder="1"/>
    <xf numFmtId="4" fontId="3" fillId="4" borderId="8" xfId="0" applyNumberFormat="1" applyFont="1" applyFill="1" applyBorder="1"/>
    <xf numFmtId="4" fontId="3" fillId="4" borderId="9" xfId="0" applyNumberFormat="1" applyFont="1" applyFill="1" applyBorder="1"/>
    <xf numFmtId="0" fontId="3" fillId="0" borderId="8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7" xfId="0" applyFont="1" applyBorder="1" applyAlignment="1">
      <alignment vertical="center"/>
    </xf>
    <xf numFmtId="0" fontId="3" fillId="0" borderId="8" xfId="0" quotePrefix="1" applyFont="1" applyBorder="1" applyAlignment="1">
      <alignment vertical="center"/>
    </xf>
    <xf numFmtId="0" fontId="3" fillId="0" borderId="8" xfId="0" quotePrefix="1" applyFont="1" applyBorder="1" applyAlignment="1">
      <alignment horizontal="center" vertical="center"/>
    </xf>
    <xf numFmtId="1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14" fontId="0" fillId="0" borderId="0" xfId="0" applyNumberFormat="1"/>
    <xf numFmtId="4" fontId="2" fillId="4" borderId="8" xfId="0" applyNumberFormat="1" applyFont="1" applyFill="1" applyBorder="1"/>
    <xf numFmtId="0" fontId="2" fillId="4" borderId="8" xfId="0" applyFont="1" applyFill="1" applyBorder="1"/>
    <xf numFmtId="4" fontId="2" fillId="4" borderId="9" xfId="0" applyNumberFormat="1" applyFont="1" applyFill="1" applyBorder="1"/>
    <xf numFmtId="43" fontId="3" fillId="0" borderId="8" xfId="1" applyFont="1" applyFill="1" applyBorder="1" applyAlignment="1">
      <alignment horizontal="center"/>
    </xf>
    <xf numFmtId="4" fontId="0" fillId="0" borderId="0" xfId="0" applyNumberFormat="1"/>
    <xf numFmtId="43" fontId="2" fillId="0" borderId="8" xfId="1" applyFont="1" applyFill="1" applyBorder="1"/>
    <xf numFmtId="0" fontId="4" fillId="0" borderId="10" xfId="0" applyFont="1" applyBorder="1"/>
    <xf numFmtId="14" fontId="4" fillId="0" borderId="8" xfId="0" applyNumberFormat="1" applyFont="1" applyBorder="1"/>
    <xf numFmtId="4" fontId="4" fillId="0" borderId="0" xfId="0" applyNumberFormat="1" applyFont="1"/>
    <xf numFmtId="0" fontId="4" fillId="0" borderId="8" xfId="0" applyFont="1" applyBorder="1"/>
    <xf numFmtId="0" fontId="4" fillId="0" borderId="0" xfId="0" applyFont="1"/>
    <xf numFmtId="0" fontId="3" fillId="0" borderId="11" xfId="0" applyFont="1" applyBorder="1"/>
    <xf numFmtId="0" fontId="4" fillId="0" borderId="7" xfId="0" applyFont="1" applyBorder="1"/>
    <xf numFmtId="43" fontId="2" fillId="4" borderId="7" xfId="1" applyFont="1" applyFill="1" applyBorder="1"/>
    <xf numFmtId="43" fontId="2" fillId="4" borderId="8" xfId="1" applyFont="1" applyFill="1" applyBorder="1"/>
    <xf numFmtId="43" fontId="2" fillId="4" borderId="9" xfId="1" applyFont="1" applyFill="1" applyBorder="1"/>
    <xf numFmtId="43" fontId="2" fillId="4" borderId="12" xfId="1" applyFont="1" applyFill="1" applyBorder="1"/>
    <xf numFmtId="43" fontId="2" fillId="4" borderId="13" xfId="1" applyFont="1" applyFill="1" applyBorder="1"/>
    <xf numFmtId="43" fontId="2" fillId="4" borderId="14" xfId="1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43" fontId="10" fillId="0" borderId="0" xfId="1" applyFont="1" applyAlignment="1"/>
    <xf numFmtId="43" fontId="8" fillId="0" borderId="0" xfId="1" applyFont="1"/>
    <xf numFmtId="0" fontId="7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6607-D0E5-4D21-A702-BA5C63423E08}">
  <dimension ref="A1:O148"/>
  <sheetViews>
    <sheetView tabSelected="1" view="pageBreakPreview" zoomScale="98" zoomScaleNormal="100" zoomScaleSheetLayoutView="98" workbookViewId="0">
      <selection activeCell="L143" sqref="L143"/>
    </sheetView>
  </sheetViews>
  <sheetFormatPr baseColWidth="10" defaultRowHeight="15" x14ac:dyDescent="0.25"/>
  <cols>
    <col min="1" max="1" width="46.5703125" customWidth="1"/>
    <col min="2" max="2" width="15.140625" customWidth="1"/>
    <col min="3" max="3" width="9.5703125" customWidth="1"/>
    <col min="4" max="4" width="12.42578125" customWidth="1"/>
    <col min="5" max="5" width="36" customWidth="1"/>
    <col min="6" max="6" width="16.85546875" customWidth="1"/>
    <col min="7" max="7" width="14.140625" customWidth="1"/>
    <col min="8" max="8" width="13.85546875" customWidth="1"/>
    <col min="9" max="9" width="14.28515625" customWidth="1"/>
    <col min="10" max="10" width="13" customWidth="1"/>
    <col min="11" max="12" width="12.7109375" customWidth="1"/>
    <col min="13" max="13" width="15.28515625" customWidth="1"/>
    <col min="14" max="14" width="17.140625" customWidth="1"/>
    <col min="15" max="15" width="14.85546875" style="64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51.75" thickBot="1" x14ac:dyDescent="0.3">
      <c r="A3" s="2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5" t="s">
        <v>16</v>
      </c>
    </row>
    <row r="4" spans="1:15" x14ac:dyDescent="0.25">
      <c r="A4" s="6" t="s">
        <v>17</v>
      </c>
      <c r="B4" s="7"/>
      <c r="C4" s="8"/>
      <c r="D4" s="7"/>
      <c r="E4" s="7"/>
      <c r="F4" s="7"/>
      <c r="G4" s="7"/>
      <c r="H4" s="7"/>
      <c r="I4" s="7"/>
      <c r="J4" s="9"/>
      <c r="K4" s="7"/>
      <c r="L4" s="7"/>
      <c r="M4" s="7"/>
      <c r="N4" s="7"/>
      <c r="O4" s="10"/>
    </row>
    <row r="5" spans="1:15" ht="26.25" x14ac:dyDescent="0.25">
      <c r="A5" s="11" t="s">
        <v>18</v>
      </c>
      <c r="B5" s="12" t="s">
        <v>19</v>
      </c>
      <c r="C5" s="13" t="s">
        <v>20</v>
      </c>
      <c r="D5" s="14">
        <v>44110</v>
      </c>
      <c r="E5" s="15" t="s">
        <v>21</v>
      </c>
      <c r="F5" s="16" t="s">
        <v>22</v>
      </c>
      <c r="G5" s="17">
        <v>550000</v>
      </c>
      <c r="H5" s="17">
        <v>-122513.24</v>
      </c>
      <c r="I5" s="17">
        <v>-9334.68</v>
      </c>
      <c r="J5" s="17">
        <v>-4943.8</v>
      </c>
      <c r="K5" s="18">
        <v>0</v>
      </c>
      <c r="L5" s="18">
        <v>0</v>
      </c>
      <c r="M5" s="17">
        <f>J5+I5+K5+L5</f>
        <v>-14278.48</v>
      </c>
      <c r="N5" s="17">
        <f>H5+I5+J5</f>
        <v>-136791.72</v>
      </c>
      <c r="O5" s="19">
        <f>G5+N5</f>
        <v>413208.28</v>
      </c>
    </row>
    <row r="6" spans="1:15" ht="26.25" x14ac:dyDescent="0.25">
      <c r="A6" s="11" t="s">
        <v>23</v>
      </c>
      <c r="B6" s="12" t="s">
        <v>24</v>
      </c>
      <c r="C6" s="13" t="s">
        <v>25</v>
      </c>
      <c r="D6" s="14">
        <v>44110</v>
      </c>
      <c r="E6" s="15" t="s">
        <v>26</v>
      </c>
      <c r="F6" s="16" t="s">
        <v>22</v>
      </c>
      <c r="G6" s="17">
        <v>275000</v>
      </c>
      <c r="H6" s="17">
        <v>-54123.78</v>
      </c>
      <c r="I6" s="17">
        <v>-7892.5</v>
      </c>
      <c r="J6" s="17">
        <v>-4943.8</v>
      </c>
      <c r="K6" s="18">
        <v>0</v>
      </c>
      <c r="L6" s="18">
        <v>0</v>
      </c>
      <c r="M6" s="17">
        <f>J6+I6+K6+L6</f>
        <v>-12836.3</v>
      </c>
      <c r="N6" s="17">
        <f>H6+I6+J6</f>
        <v>-66960.08</v>
      </c>
      <c r="O6" s="19">
        <f>G6+N6</f>
        <v>208039.91999999998</v>
      </c>
    </row>
    <row r="7" spans="1:15" x14ac:dyDescent="0.25">
      <c r="A7" s="11" t="s">
        <v>27</v>
      </c>
      <c r="B7" s="12" t="s">
        <v>28</v>
      </c>
      <c r="C7" s="13" t="s">
        <v>25</v>
      </c>
      <c r="D7" s="14">
        <v>44123</v>
      </c>
      <c r="E7" s="15" t="s">
        <v>29</v>
      </c>
      <c r="F7" s="15" t="s">
        <v>30</v>
      </c>
      <c r="G7" s="17">
        <v>80000</v>
      </c>
      <c r="H7" s="17">
        <v>-7400.86</v>
      </c>
      <c r="I7" s="17">
        <v>-2296</v>
      </c>
      <c r="J7" s="17">
        <v>-2432</v>
      </c>
      <c r="K7" s="18">
        <v>0</v>
      </c>
      <c r="L7" s="18">
        <v>0</v>
      </c>
      <c r="M7" s="17">
        <f>J7+I7+K7+L7</f>
        <v>-4728</v>
      </c>
      <c r="N7" s="17">
        <f>H7+I7+J7</f>
        <v>-12128.86</v>
      </c>
      <c r="O7" s="19">
        <f>G7+N7</f>
        <v>67871.14</v>
      </c>
    </row>
    <row r="8" spans="1:15" x14ac:dyDescent="0.25">
      <c r="A8" s="11" t="s">
        <v>31</v>
      </c>
      <c r="B8" s="12" t="s">
        <v>32</v>
      </c>
      <c r="C8" s="13" t="s">
        <v>25</v>
      </c>
      <c r="D8" s="14">
        <v>44151</v>
      </c>
      <c r="E8" s="15" t="s">
        <v>33</v>
      </c>
      <c r="F8" s="15" t="s">
        <v>30</v>
      </c>
      <c r="G8" s="17">
        <v>85000</v>
      </c>
      <c r="H8" s="17">
        <v>-8576.98</v>
      </c>
      <c r="I8" s="17">
        <v>-2439.5</v>
      </c>
      <c r="J8" s="17">
        <v>-2584</v>
      </c>
      <c r="K8" s="18">
        <v>0</v>
      </c>
      <c r="L8" s="18">
        <v>0</v>
      </c>
      <c r="M8" s="17">
        <f>J8+I8+K8+L8</f>
        <v>-5023.5</v>
      </c>
      <c r="N8" s="17">
        <f>H8+I8+J8</f>
        <v>-13600.48</v>
      </c>
      <c r="O8" s="19">
        <f>G8+N8</f>
        <v>71399.520000000004</v>
      </c>
    </row>
    <row r="9" spans="1:15" x14ac:dyDescent="0.25">
      <c r="A9" s="20" t="s">
        <v>34</v>
      </c>
      <c r="B9" s="12"/>
      <c r="C9" s="13"/>
      <c r="D9" s="14"/>
      <c r="E9" s="15"/>
      <c r="F9" s="15"/>
      <c r="G9" s="21">
        <f>SUM(G5:G8)</f>
        <v>990000</v>
      </c>
      <c r="H9" s="21">
        <f>SUM(H5:H8)</f>
        <v>-192614.86000000002</v>
      </c>
      <c r="I9" s="21">
        <f>SUM(I5:I8)</f>
        <v>-21962.68</v>
      </c>
      <c r="J9" s="21">
        <f>SUM(J5:J8)</f>
        <v>-14903.6</v>
      </c>
      <c r="K9" s="18">
        <v>0</v>
      </c>
      <c r="L9" s="18">
        <v>0</v>
      </c>
      <c r="M9" s="21">
        <f>SUM(M5:M8)</f>
        <v>-36866.28</v>
      </c>
      <c r="N9" s="21">
        <f>SUM(N5:N8)</f>
        <v>-229481.13999999998</v>
      </c>
      <c r="O9" s="22">
        <f>SUM(O5:O8)</f>
        <v>760518.86</v>
      </c>
    </row>
    <row r="10" spans="1:15" x14ac:dyDescent="0.25">
      <c r="A10" s="23" t="s">
        <v>35</v>
      </c>
      <c r="B10" s="24"/>
      <c r="C10" s="25"/>
      <c r="D10" s="26"/>
      <c r="E10" s="27"/>
      <c r="F10" s="27"/>
      <c r="G10" s="28"/>
      <c r="H10" s="27"/>
      <c r="I10" s="27"/>
      <c r="J10" s="27"/>
      <c r="K10" s="27"/>
      <c r="L10" s="27"/>
      <c r="M10" s="27"/>
      <c r="N10" s="28"/>
      <c r="O10" s="29"/>
    </row>
    <row r="11" spans="1:15" x14ac:dyDescent="0.25">
      <c r="A11" s="11" t="s">
        <v>36</v>
      </c>
      <c r="B11" s="12" t="s">
        <v>37</v>
      </c>
      <c r="C11" s="13" t="s">
        <v>25</v>
      </c>
      <c r="D11" s="14">
        <v>44075</v>
      </c>
      <c r="E11" s="15" t="s">
        <v>38</v>
      </c>
      <c r="F11" s="15" t="s">
        <v>30</v>
      </c>
      <c r="G11" s="17">
        <v>345000</v>
      </c>
      <c r="H11" s="17">
        <v>-71263.240000000005</v>
      </c>
      <c r="I11" s="17">
        <v>-9334.68</v>
      </c>
      <c r="J11" s="17">
        <v>-4943.8</v>
      </c>
      <c r="K11" s="18">
        <v>0</v>
      </c>
      <c r="L11" s="18">
        <v>0</v>
      </c>
      <c r="M11" s="17">
        <f>J11+I11+K11+L11</f>
        <v>-14278.48</v>
      </c>
      <c r="N11" s="17">
        <f>H11+I11+J11</f>
        <v>-85541.720000000016</v>
      </c>
      <c r="O11" s="19">
        <f>G11+N11</f>
        <v>259458.27999999997</v>
      </c>
    </row>
    <row r="12" spans="1:15" x14ac:dyDescent="0.25">
      <c r="A12" s="11" t="s">
        <v>39</v>
      </c>
      <c r="B12" s="12" t="s">
        <v>40</v>
      </c>
      <c r="C12" s="13" t="s">
        <v>20</v>
      </c>
      <c r="D12" s="14">
        <v>44088</v>
      </c>
      <c r="E12" s="15" t="s">
        <v>41</v>
      </c>
      <c r="F12" s="15" t="s">
        <v>30</v>
      </c>
      <c r="G12" s="17">
        <v>200000</v>
      </c>
      <c r="H12" s="17">
        <v>-35911.910000000003</v>
      </c>
      <c r="I12" s="17">
        <v>-5740</v>
      </c>
      <c r="J12" s="17">
        <v>-4943.8</v>
      </c>
      <c r="K12" s="18">
        <v>0</v>
      </c>
      <c r="L12" s="18">
        <v>0</v>
      </c>
      <c r="M12" s="17">
        <f>J12+I12+K12+L12</f>
        <v>-10683.8</v>
      </c>
      <c r="N12" s="17">
        <f t="shared" ref="N12:N13" si="0">H12+I12+J12</f>
        <v>-46595.710000000006</v>
      </c>
      <c r="O12" s="19">
        <f t="shared" ref="O12:O13" si="1">G12+N12</f>
        <v>153404.28999999998</v>
      </c>
    </row>
    <row r="13" spans="1:15" x14ac:dyDescent="0.25">
      <c r="A13" s="11" t="s">
        <v>42</v>
      </c>
      <c r="B13" s="12" t="s">
        <v>43</v>
      </c>
      <c r="C13" s="13" t="s">
        <v>25</v>
      </c>
      <c r="D13" s="14">
        <v>42248</v>
      </c>
      <c r="E13" s="15" t="s">
        <v>33</v>
      </c>
      <c r="F13" s="15" t="s">
        <v>30</v>
      </c>
      <c r="G13" s="17">
        <v>80000</v>
      </c>
      <c r="H13" s="17">
        <v>-7400.86</v>
      </c>
      <c r="I13" s="17">
        <v>-2296</v>
      </c>
      <c r="J13" s="17">
        <v>-2432</v>
      </c>
      <c r="K13" s="18">
        <v>0</v>
      </c>
      <c r="L13" s="18">
        <v>0</v>
      </c>
      <c r="M13" s="17">
        <f>J13+I13+K13+L13</f>
        <v>-4728</v>
      </c>
      <c r="N13" s="17">
        <f t="shared" si="0"/>
        <v>-12128.86</v>
      </c>
      <c r="O13" s="19">
        <f t="shared" si="1"/>
        <v>67871.14</v>
      </c>
    </row>
    <row r="14" spans="1:15" x14ac:dyDescent="0.25">
      <c r="A14" s="20" t="s">
        <v>34</v>
      </c>
      <c r="B14" s="15"/>
      <c r="C14" s="30"/>
      <c r="D14" s="15"/>
      <c r="E14" s="15"/>
      <c r="F14" s="15"/>
      <c r="G14" s="21">
        <f>SUM(G11:G13)</f>
        <v>625000</v>
      </c>
      <c r="H14" s="21">
        <f>SUM(H11:H13)</f>
        <v>-114576.01000000001</v>
      </c>
      <c r="I14" s="21">
        <f>SUM(I11:I13)</f>
        <v>-17370.68</v>
      </c>
      <c r="J14" s="21">
        <f>SUM(J11:J13)</f>
        <v>-12319.6</v>
      </c>
      <c r="K14" s="18">
        <v>0</v>
      </c>
      <c r="L14" s="18">
        <v>0</v>
      </c>
      <c r="M14" s="21">
        <f>SUM(M11:M13)</f>
        <v>-29690.28</v>
      </c>
      <c r="N14" s="21">
        <f>SUM(N11:N13)</f>
        <v>-144266.29000000004</v>
      </c>
      <c r="O14" s="22">
        <f>SUM(O11:O13)</f>
        <v>480733.70999999996</v>
      </c>
    </row>
    <row r="15" spans="1:15" x14ac:dyDescent="0.25">
      <c r="A15" s="23" t="s">
        <v>44</v>
      </c>
      <c r="B15" s="27"/>
      <c r="C15" s="31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2"/>
    </row>
    <row r="16" spans="1:15" x14ac:dyDescent="0.25">
      <c r="A16" s="11" t="s">
        <v>45</v>
      </c>
      <c r="B16" s="12" t="s">
        <v>46</v>
      </c>
      <c r="C16" s="13" t="s">
        <v>20</v>
      </c>
      <c r="D16" s="14">
        <v>41153</v>
      </c>
      <c r="E16" s="15" t="s">
        <v>47</v>
      </c>
      <c r="F16" s="15" t="s">
        <v>30</v>
      </c>
      <c r="G16" s="17">
        <v>345000</v>
      </c>
      <c r="H16" s="17">
        <v>-71263.240000000005</v>
      </c>
      <c r="I16" s="17">
        <v>-9334.68</v>
      </c>
      <c r="J16" s="17">
        <v>-4943.8</v>
      </c>
      <c r="K16" s="18">
        <v>0</v>
      </c>
      <c r="L16" s="17">
        <v>-20000</v>
      </c>
      <c r="M16" s="17">
        <f>J16+I16+K16+L16</f>
        <v>-34278.479999999996</v>
      </c>
      <c r="N16" s="17">
        <f>H16+I16+J16+L16</f>
        <v>-105541.72000000002</v>
      </c>
      <c r="O16" s="19">
        <f>G16+N16</f>
        <v>239458.27999999997</v>
      </c>
    </row>
    <row r="17" spans="1:15" x14ac:dyDescent="0.25">
      <c r="A17" s="11" t="s">
        <v>48</v>
      </c>
      <c r="B17" s="12" t="s">
        <v>49</v>
      </c>
      <c r="C17" s="13" t="s">
        <v>20</v>
      </c>
      <c r="D17" s="14">
        <v>40087</v>
      </c>
      <c r="E17" s="15" t="s">
        <v>50</v>
      </c>
      <c r="F17" s="15" t="s">
        <v>30</v>
      </c>
      <c r="G17" s="17">
        <v>140000</v>
      </c>
      <c r="H17" s="17">
        <v>-21136.240000000002</v>
      </c>
      <c r="I17" s="17">
        <v>-4018</v>
      </c>
      <c r="J17" s="17">
        <v>-4256</v>
      </c>
      <c r="K17" s="17">
        <v>-1512.45</v>
      </c>
      <c r="L17" s="18">
        <v>0</v>
      </c>
      <c r="M17" s="17">
        <f>J17+I17+K17+L17</f>
        <v>-9786.4500000000007</v>
      </c>
      <c r="N17" s="17">
        <f>H17+I17+J17+K17</f>
        <v>-30922.690000000002</v>
      </c>
      <c r="O17" s="19">
        <f t="shared" ref="O17:O19" si="2">G17+N17</f>
        <v>109077.31</v>
      </c>
    </row>
    <row r="18" spans="1:15" x14ac:dyDescent="0.25">
      <c r="A18" s="11" t="s">
        <v>51</v>
      </c>
      <c r="B18" s="12" t="s">
        <v>52</v>
      </c>
      <c r="C18" s="13" t="s">
        <v>25</v>
      </c>
      <c r="D18" s="14">
        <v>41334</v>
      </c>
      <c r="E18" s="15" t="s">
        <v>53</v>
      </c>
      <c r="F18" s="15" t="s">
        <v>30</v>
      </c>
      <c r="G18" s="17">
        <v>85000</v>
      </c>
      <c r="H18" s="17">
        <v>-8576.98</v>
      </c>
      <c r="I18" s="17">
        <v>-2439.5</v>
      </c>
      <c r="J18" s="17">
        <v>-2584</v>
      </c>
      <c r="K18" s="15"/>
      <c r="L18" s="18">
        <v>0</v>
      </c>
      <c r="M18" s="17">
        <f>J18+I18+K18+L18</f>
        <v>-5023.5</v>
      </c>
      <c r="N18" s="17">
        <f t="shared" ref="N18:N19" si="3">H18+I18+J18</f>
        <v>-13600.48</v>
      </c>
      <c r="O18" s="19">
        <f t="shared" si="2"/>
        <v>71399.520000000004</v>
      </c>
    </row>
    <row r="19" spans="1:15" x14ac:dyDescent="0.25">
      <c r="A19" s="11" t="s">
        <v>54</v>
      </c>
      <c r="B19" s="12" t="s">
        <v>55</v>
      </c>
      <c r="C19" s="13" t="s">
        <v>20</v>
      </c>
      <c r="D19" s="14">
        <v>44470</v>
      </c>
      <c r="E19" s="15" t="s">
        <v>56</v>
      </c>
      <c r="F19" s="15" t="s">
        <v>30</v>
      </c>
      <c r="G19" s="17">
        <v>50000</v>
      </c>
      <c r="H19" s="17">
        <v>-1854</v>
      </c>
      <c r="I19" s="17">
        <v>-1435</v>
      </c>
      <c r="J19" s="17">
        <v>-1520</v>
      </c>
      <c r="K19" s="18">
        <v>0</v>
      </c>
      <c r="L19" s="18">
        <v>0</v>
      </c>
      <c r="M19" s="17">
        <f>J19+I19+K19+L19</f>
        <v>-2955</v>
      </c>
      <c r="N19" s="17">
        <f t="shared" si="3"/>
        <v>-4809</v>
      </c>
      <c r="O19" s="19">
        <f t="shared" si="2"/>
        <v>45191</v>
      </c>
    </row>
    <row r="20" spans="1:15" x14ac:dyDescent="0.25">
      <c r="A20" s="20" t="s">
        <v>34</v>
      </c>
      <c r="B20" s="15"/>
      <c r="C20" s="30"/>
      <c r="D20" s="15"/>
      <c r="E20" s="15"/>
      <c r="F20" s="15"/>
      <c r="G20" s="21">
        <f>SUM(G16:G19)</f>
        <v>620000</v>
      </c>
      <c r="H20" s="21">
        <f>SUM(H16:H19)</f>
        <v>-102830.46</v>
      </c>
      <c r="I20" s="21">
        <f>SUM(I16:I19)</f>
        <v>-17227.18</v>
      </c>
      <c r="J20" s="21">
        <f>SUM(J16:J19)</f>
        <v>-13303.8</v>
      </c>
      <c r="K20" s="21">
        <f>K16+K17+K18+K19</f>
        <v>-1512.45</v>
      </c>
      <c r="L20" s="21">
        <f>SUM(L16:L19)</f>
        <v>-20000</v>
      </c>
      <c r="M20" s="21">
        <f>SUM(M16:M19)</f>
        <v>-52043.429999999993</v>
      </c>
      <c r="N20" s="21">
        <f>SUM(N16:N19)</f>
        <v>-154873.89000000004</v>
      </c>
      <c r="O20" s="22">
        <f>SUM(O16:O19)</f>
        <v>465126.11</v>
      </c>
    </row>
    <row r="21" spans="1:15" x14ac:dyDescent="0.25">
      <c r="A21" s="23" t="s">
        <v>57</v>
      </c>
      <c r="B21" s="27"/>
      <c r="C21" s="31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32"/>
    </row>
    <row r="22" spans="1:15" x14ac:dyDescent="0.25">
      <c r="A22" s="11" t="s">
        <v>58</v>
      </c>
      <c r="B22" s="12" t="s">
        <v>59</v>
      </c>
      <c r="C22" s="13" t="s">
        <v>25</v>
      </c>
      <c r="D22" s="14">
        <v>44088</v>
      </c>
      <c r="E22" s="15" t="s">
        <v>60</v>
      </c>
      <c r="F22" s="15" t="s">
        <v>30</v>
      </c>
      <c r="G22" s="17">
        <v>200000</v>
      </c>
      <c r="H22" s="17">
        <v>-35911.910000000003</v>
      </c>
      <c r="I22" s="17">
        <v>-5740</v>
      </c>
      <c r="J22" s="17">
        <v>-4943.8</v>
      </c>
      <c r="K22" s="18">
        <v>0</v>
      </c>
      <c r="L22" s="18">
        <v>0</v>
      </c>
      <c r="M22" s="17">
        <v>-10683.8</v>
      </c>
      <c r="N22" s="17">
        <v>-46595.710000000006</v>
      </c>
      <c r="O22" s="19">
        <v>153404.28999999998</v>
      </c>
    </row>
    <row r="23" spans="1:15" x14ac:dyDescent="0.25">
      <c r="A23" s="11" t="s">
        <v>61</v>
      </c>
      <c r="B23" s="12" t="s">
        <v>62</v>
      </c>
      <c r="C23" s="13" t="s">
        <v>20</v>
      </c>
      <c r="D23" s="14">
        <v>38231</v>
      </c>
      <c r="E23" s="15" t="s">
        <v>63</v>
      </c>
      <c r="F23" s="15" t="s">
        <v>30</v>
      </c>
      <c r="G23" s="17">
        <v>81300</v>
      </c>
      <c r="H23" s="17">
        <v>-7706.65</v>
      </c>
      <c r="I23" s="17">
        <v>-2333.31</v>
      </c>
      <c r="J23" s="17">
        <v>-2471.52</v>
      </c>
      <c r="K23" s="18">
        <v>0</v>
      </c>
      <c r="L23" s="18">
        <v>0</v>
      </c>
      <c r="M23" s="17">
        <f t="shared" ref="M23:M31" si="4">J23+I23+K23+L23</f>
        <v>-4804.83</v>
      </c>
      <c r="N23" s="17">
        <v>-12511.48</v>
      </c>
      <c r="O23" s="19">
        <v>68788.52</v>
      </c>
    </row>
    <row r="24" spans="1:15" x14ac:dyDescent="0.25">
      <c r="A24" s="11" t="s">
        <v>64</v>
      </c>
      <c r="B24" s="12" t="s">
        <v>65</v>
      </c>
      <c r="C24" s="13" t="s">
        <v>25</v>
      </c>
      <c r="D24" s="14">
        <v>39995</v>
      </c>
      <c r="E24" s="15" t="s">
        <v>66</v>
      </c>
      <c r="F24" s="15" t="s">
        <v>30</v>
      </c>
      <c r="G24" s="17">
        <v>75000</v>
      </c>
      <c r="H24" s="17">
        <v>-6309.37</v>
      </c>
      <c r="I24" s="17">
        <v>-2152.5</v>
      </c>
      <c r="J24" s="17">
        <v>-2280</v>
      </c>
      <c r="K24" s="18">
        <v>0</v>
      </c>
      <c r="L24" s="18">
        <v>0</v>
      </c>
      <c r="M24" s="17">
        <f t="shared" si="4"/>
        <v>-4432.5</v>
      </c>
      <c r="N24" s="17">
        <v>-10741.87</v>
      </c>
      <c r="O24" s="19">
        <v>64258.13</v>
      </c>
    </row>
    <row r="25" spans="1:15" x14ac:dyDescent="0.25">
      <c r="A25" s="11" t="s">
        <v>67</v>
      </c>
      <c r="B25" s="12" t="s">
        <v>68</v>
      </c>
      <c r="C25" s="13" t="s">
        <v>25</v>
      </c>
      <c r="D25" s="14">
        <v>40603</v>
      </c>
      <c r="E25" s="15" t="s">
        <v>69</v>
      </c>
      <c r="F25" s="15" t="s">
        <v>30</v>
      </c>
      <c r="G25" s="17">
        <v>62500</v>
      </c>
      <c r="H25" s="17">
        <v>-3957.12</v>
      </c>
      <c r="I25" s="17">
        <v>-1793.75</v>
      </c>
      <c r="J25" s="17">
        <v>-1900</v>
      </c>
      <c r="K25" s="18">
        <v>0</v>
      </c>
      <c r="L25" s="18">
        <v>0</v>
      </c>
      <c r="M25" s="17">
        <f t="shared" si="4"/>
        <v>-3693.75</v>
      </c>
      <c r="N25" s="17">
        <v>-7650.87</v>
      </c>
      <c r="O25" s="19">
        <v>54849.13</v>
      </c>
    </row>
    <row r="26" spans="1:15" x14ac:dyDescent="0.25">
      <c r="A26" s="11" t="s">
        <v>70</v>
      </c>
      <c r="B26" s="12" t="s">
        <v>71</v>
      </c>
      <c r="C26" s="13" t="s">
        <v>25</v>
      </c>
      <c r="D26" s="14">
        <v>43598</v>
      </c>
      <c r="E26" s="15" t="s">
        <v>69</v>
      </c>
      <c r="F26" s="15" t="s">
        <v>30</v>
      </c>
      <c r="G26" s="17">
        <v>50000</v>
      </c>
      <c r="H26" s="17">
        <v>-1854</v>
      </c>
      <c r="I26" s="17">
        <v>-1435</v>
      </c>
      <c r="J26" s="17">
        <v>-1520</v>
      </c>
      <c r="K26" s="18">
        <v>0</v>
      </c>
      <c r="L26" s="18">
        <v>0</v>
      </c>
      <c r="M26" s="17">
        <f t="shared" si="4"/>
        <v>-2955</v>
      </c>
      <c r="N26" s="17">
        <v>-4809</v>
      </c>
      <c r="O26" s="19">
        <v>45191</v>
      </c>
    </row>
    <row r="27" spans="1:15" x14ac:dyDescent="0.25">
      <c r="A27" s="11" t="s">
        <v>72</v>
      </c>
      <c r="B27" s="12" t="s">
        <v>73</v>
      </c>
      <c r="C27" s="13" t="s">
        <v>25</v>
      </c>
      <c r="D27" s="14">
        <v>38231</v>
      </c>
      <c r="E27" s="15" t="s">
        <v>63</v>
      </c>
      <c r="F27" s="15" t="s">
        <v>74</v>
      </c>
      <c r="G27" s="17">
        <v>81000</v>
      </c>
      <c r="H27" s="17">
        <v>-7636.08</v>
      </c>
      <c r="I27" s="17">
        <v>-2324.6999999999998</v>
      </c>
      <c r="J27" s="17">
        <v>-2462.4</v>
      </c>
      <c r="K27" s="18">
        <v>0</v>
      </c>
      <c r="L27" s="18">
        <v>0</v>
      </c>
      <c r="M27" s="17">
        <f t="shared" si="4"/>
        <v>-4787.1000000000004</v>
      </c>
      <c r="N27" s="17">
        <v>-12423.18</v>
      </c>
      <c r="O27" s="19">
        <v>68576.820000000007</v>
      </c>
    </row>
    <row r="28" spans="1:15" x14ac:dyDescent="0.25">
      <c r="A28" s="11" t="s">
        <v>75</v>
      </c>
      <c r="B28" s="12" t="s">
        <v>76</v>
      </c>
      <c r="C28" s="13" t="s">
        <v>20</v>
      </c>
      <c r="D28" s="14">
        <v>39845</v>
      </c>
      <c r="E28" s="15" t="s">
        <v>77</v>
      </c>
      <c r="F28" s="15" t="s">
        <v>30</v>
      </c>
      <c r="G28" s="17">
        <v>68800</v>
      </c>
      <c r="H28" s="17">
        <v>-4840.17</v>
      </c>
      <c r="I28" s="17">
        <v>-1974.56</v>
      </c>
      <c r="J28" s="17">
        <v>-2091.52</v>
      </c>
      <c r="K28" s="17">
        <v>-1512.45</v>
      </c>
      <c r="L28" s="18">
        <v>0</v>
      </c>
      <c r="M28" s="17">
        <f t="shared" si="4"/>
        <v>-5578.53</v>
      </c>
      <c r="N28" s="17">
        <v>-10418.700000000001</v>
      </c>
      <c r="O28" s="19">
        <v>58381.3</v>
      </c>
    </row>
    <row r="29" spans="1:15" x14ac:dyDescent="0.25">
      <c r="A29" s="11" t="s">
        <v>78</v>
      </c>
      <c r="B29" s="12" t="s">
        <v>79</v>
      </c>
      <c r="C29" s="13" t="s">
        <v>20</v>
      </c>
      <c r="D29" s="14">
        <v>44459</v>
      </c>
      <c r="E29" s="15" t="s">
        <v>80</v>
      </c>
      <c r="F29" s="15" t="s">
        <v>30</v>
      </c>
      <c r="G29" s="17">
        <v>80000</v>
      </c>
      <c r="H29" s="17">
        <v>-7400.86</v>
      </c>
      <c r="I29" s="17">
        <v>-2296</v>
      </c>
      <c r="J29" s="17">
        <v>-2432</v>
      </c>
      <c r="K29" s="18">
        <v>0</v>
      </c>
      <c r="L29" s="18">
        <v>0</v>
      </c>
      <c r="M29" s="17">
        <f t="shared" si="4"/>
        <v>-4728</v>
      </c>
      <c r="N29" s="17">
        <v>-12128.86</v>
      </c>
      <c r="O29" s="19">
        <v>67871.14</v>
      </c>
    </row>
    <row r="30" spans="1:15" x14ac:dyDescent="0.25">
      <c r="A30" s="11" t="s">
        <v>81</v>
      </c>
      <c r="B30" s="12" t="s">
        <v>82</v>
      </c>
      <c r="C30" s="13" t="s">
        <v>25</v>
      </c>
      <c r="D30" s="14">
        <v>43598</v>
      </c>
      <c r="E30" s="15" t="s">
        <v>83</v>
      </c>
      <c r="F30" s="15" t="s">
        <v>30</v>
      </c>
      <c r="G30" s="17">
        <v>65000</v>
      </c>
      <c r="H30" s="17">
        <v>-4427.57</v>
      </c>
      <c r="I30" s="17">
        <v>-1865.5</v>
      </c>
      <c r="J30" s="17">
        <v>-1976</v>
      </c>
      <c r="K30" s="18">
        <v>0</v>
      </c>
      <c r="L30" s="18">
        <v>0</v>
      </c>
      <c r="M30" s="17">
        <f t="shared" si="4"/>
        <v>-3841.5</v>
      </c>
      <c r="N30" s="17">
        <v>-8269.07</v>
      </c>
      <c r="O30" s="19">
        <v>56730.93</v>
      </c>
    </row>
    <row r="31" spans="1:15" x14ac:dyDescent="0.25">
      <c r="A31" s="11" t="s">
        <v>84</v>
      </c>
      <c r="B31" s="12" t="s">
        <v>85</v>
      </c>
      <c r="C31" s="13" t="s">
        <v>20</v>
      </c>
      <c r="D31" s="14">
        <v>44460</v>
      </c>
      <c r="E31" s="15" t="s">
        <v>83</v>
      </c>
      <c r="F31" s="15" t="s">
        <v>30</v>
      </c>
      <c r="G31" s="17">
        <v>80000</v>
      </c>
      <c r="H31" s="17">
        <v>-7400.86</v>
      </c>
      <c r="I31" s="17">
        <v>-2296</v>
      </c>
      <c r="J31" s="17">
        <v>-2432</v>
      </c>
      <c r="K31" s="18">
        <v>0</v>
      </c>
      <c r="L31" s="18">
        <v>0</v>
      </c>
      <c r="M31" s="17">
        <f t="shared" si="4"/>
        <v>-4728</v>
      </c>
      <c r="N31" s="17">
        <v>-12128.86</v>
      </c>
      <c r="O31" s="19">
        <v>67871.14</v>
      </c>
    </row>
    <row r="32" spans="1:15" x14ac:dyDescent="0.25">
      <c r="A32" s="20" t="s">
        <v>34</v>
      </c>
      <c r="B32" s="15"/>
      <c r="C32" s="30"/>
      <c r="D32" s="15"/>
      <c r="E32" s="15"/>
      <c r="F32" s="15"/>
      <c r="G32" s="21">
        <f>SUM(G22:G31)</f>
        <v>843600</v>
      </c>
      <c r="H32" s="21">
        <f>SUM(H22:H31)</f>
        <v>-87444.590000000011</v>
      </c>
      <c r="I32" s="21">
        <f>SUM(I22:I31)</f>
        <v>-24211.32</v>
      </c>
      <c r="J32" s="21">
        <f>SUM(J22:J31)</f>
        <v>-24509.239999999998</v>
      </c>
      <c r="K32" s="21">
        <f>SUM(K22:K31)</f>
        <v>-1512.45</v>
      </c>
      <c r="L32" s="18">
        <v>0</v>
      </c>
      <c r="M32" s="21">
        <f>SUM(M22:M31)</f>
        <v>-50233.009999999995</v>
      </c>
      <c r="N32" s="21">
        <f>SUM(N22:N31)</f>
        <v>-137677.59999999998</v>
      </c>
      <c r="O32" s="22">
        <f>SUM(O22:O31)</f>
        <v>705922.4</v>
      </c>
    </row>
    <row r="33" spans="1:15" x14ac:dyDescent="0.25">
      <c r="A33" s="23" t="s">
        <v>86</v>
      </c>
      <c r="B33" s="27"/>
      <c r="C33" s="31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32"/>
    </row>
    <row r="34" spans="1:15" x14ac:dyDescent="0.25">
      <c r="A34" s="11" t="s">
        <v>87</v>
      </c>
      <c r="B34" s="12" t="s">
        <v>88</v>
      </c>
      <c r="C34" s="13" t="s">
        <v>20</v>
      </c>
      <c r="D34" s="14">
        <v>36017</v>
      </c>
      <c r="E34" s="15" t="s">
        <v>41</v>
      </c>
      <c r="F34" s="15" t="s">
        <v>30</v>
      </c>
      <c r="G34" s="17">
        <v>345000</v>
      </c>
      <c r="H34" s="17">
        <v>-70885.119999999995</v>
      </c>
      <c r="I34" s="17">
        <v>-9334.68</v>
      </c>
      <c r="J34" s="17">
        <v>-4943.8</v>
      </c>
      <c r="K34" s="17">
        <v>-1512.45</v>
      </c>
      <c r="L34" s="18">
        <v>0</v>
      </c>
      <c r="M34" s="17">
        <f>J34+I34+K34+L34</f>
        <v>-15790.93</v>
      </c>
      <c r="N34" s="17">
        <v>-86675.81</v>
      </c>
      <c r="O34" s="19">
        <f>G34+N34</f>
        <v>258324.19</v>
      </c>
    </row>
    <row r="35" spans="1:15" x14ac:dyDescent="0.25">
      <c r="A35" s="11" t="s">
        <v>89</v>
      </c>
      <c r="B35" s="12" t="s">
        <v>90</v>
      </c>
      <c r="C35" s="13" t="s">
        <v>25</v>
      </c>
      <c r="D35" s="14">
        <v>44136</v>
      </c>
      <c r="E35" s="15" t="s">
        <v>91</v>
      </c>
      <c r="F35" s="15" t="s">
        <v>30</v>
      </c>
      <c r="G35" s="17">
        <v>200000</v>
      </c>
      <c r="H35" s="17">
        <v>-35911.910000000003</v>
      </c>
      <c r="I35" s="17">
        <v>-5740</v>
      </c>
      <c r="J35" s="17">
        <v>-4943.8</v>
      </c>
      <c r="K35" s="18">
        <v>0</v>
      </c>
      <c r="L35" s="18">
        <v>0</v>
      </c>
      <c r="M35" s="17">
        <v>-10683.8</v>
      </c>
      <c r="N35" s="17">
        <f t="shared" ref="N35:N40" si="5">H35+I35+J35+K35</f>
        <v>-46595.710000000006</v>
      </c>
      <c r="O35" s="19">
        <v>153404.28999999998</v>
      </c>
    </row>
    <row r="36" spans="1:15" x14ac:dyDescent="0.25">
      <c r="A36" s="11" t="s">
        <v>92</v>
      </c>
      <c r="B36" s="12" t="s">
        <v>93</v>
      </c>
      <c r="C36" s="13" t="s">
        <v>20</v>
      </c>
      <c r="D36" s="14">
        <v>38272</v>
      </c>
      <c r="E36" s="15" t="s">
        <v>94</v>
      </c>
      <c r="F36" s="15" t="s">
        <v>30</v>
      </c>
      <c r="G36" s="17">
        <v>150000</v>
      </c>
      <c r="H36" s="17">
        <v>-23866.61</v>
      </c>
      <c r="I36" s="17">
        <v>-4305</v>
      </c>
      <c r="J36" s="17">
        <v>-4560</v>
      </c>
      <c r="K36" s="18">
        <v>0</v>
      </c>
      <c r="L36" s="18">
        <v>0</v>
      </c>
      <c r="M36" s="17">
        <f>J36+I36+K36+L36</f>
        <v>-8865</v>
      </c>
      <c r="N36" s="17">
        <f t="shared" si="5"/>
        <v>-32731.61</v>
      </c>
      <c r="O36" s="19">
        <v>117268.39</v>
      </c>
    </row>
    <row r="37" spans="1:15" x14ac:dyDescent="0.25">
      <c r="A37" s="11" t="s">
        <v>95</v>
      </c>
      <c r="B37" s="12" t="s">
        <v>96</v>
      </c>
      <c r="C37" s="13" t="s">
        <v>25</v>
      </c>
      <c r="D37" s="14">
        <v>43411</v>
      </c>
      <c r="E37" s="15" t="s">
        <v>97</v>
      </c>
      <c r="F37" s="15" t="s">
        <v>30</v>
      </c>
      <c r="G37" s="17">
        <v>65000</v>
      </c>
      <c r="H37" s="17">
        <v>-4427.57</v>
      </c>
      <c r="I37" s="17">
        <v>-1865.5</v>
      </c>
      <c r="J37" s="17">
        <v>-1976</v>
      </c>
      <c r="K37" s="18">
        <v>0</v>
      </c>
      <c r="L37" s="18">
        <v>0</v>
      </c>
      <c r="M37" s="17">
        <f>J37+I37+K37+L37</f>
        <v>-3841.5</v>
      </c>
      <c r="N37" s="17">
        <f t="shared" si="5"/>
        <v>-8269.07</v>
      </c>
      <c r="O37" s="19">
        <v>56730.93</v>
      </c>
    </row>
    <row r="38" spans="1:15" x14ac:dyDescent="0.25">
      <c r="A38" s="11" t="s">
        <v>98</v>
      </c>
      <c r="B38" s="12" t="s">
        <v>99</v>
      </c>
      <c r="C38" s="13" t="s">
        <v>25</v>
      </c>
      <c r="D38" s="14">
        <v>41275</v>
      </c>
      <c r="E38" s="15" t="s">
        <v>97</v>
      </c>
      <c r="F38" s="15" t="s">
        <v>30</v>
      </c>
      <c r="G38" s="17">
        <v>70200</v>
      </c>
      <c r="H38" s="17">
        <v>-5406.11</v>
      </c>
      <c r="I38" s="17">
        <v>-2014.74</v>
      </c>
      <c r="J38" s="17">
        <v>-2134.08</v>
      </c>
      <c r="K38" s="18">
        <v>0</v>
      </c>
      <c r="L38" s="18">
        <v>0</v>
      </c>
      <c r="M38" s="17">
        <f>J38+I38+K38+L38</f>
        <v>-4148.82</v>
      </c>
      <c r="N38" s="17">
        <f t="shared" si="5"/>
        <v>-9554.93</v>
      </c>
      <c r="O38" s="19">
        <v>60645.07</v>
      </c>
    </row>
    <row r="39" spans="1:15" x14ac:dyDescent="0.25">
      <c r="A39" s="11" t="s">
        <v>100</v>
      </c>
      <c r="B39" s="12" t="s">
        <v>101</v>
      </c>
      <c r="C39" s="13" t="s">
        <v>25</v>
      </c>
      <c r="D39" s="14">
        <v>44470</v>
      </c>
      <c r="E39" s="15" t="s">
        <v>102</v>
      </c>
      <c r="F39" s="15" t="s">
        <v>30</v>
      </c>
      <c r="G39" s="17">
        <v>55000</v>
      </c>
      <c r="H39" s="17">
        <v>-2559.6799999999998</v>
      </c>
      <c r="I39" s="17">
        <v>-1578.5</v>
      </c>
      <c r="J39" s="17">
        <v>-1672</v>
      </c>
      <c r="K39" s="18">
        <v>0</v>
      </c>
      <c r="L39" s="18">
        <v>0</v>
      </c>
      <c r="M39" s="17">
        <f>J39+I39+K39+L39</f>
        <v>-3250.5</v>
      </c>
      <c r="N39" s="17">
        <f t="shared" si="5"/>
        <v>-5810.18</v>
      </c>
      <c r="O39" s="19">
        <v>49189.82</v>
      </c>
    </row>
    <row r="40" spans="1:15" ht="25.5" x14ac:dyDescent="0.25">
      <c r="A40" s="33" t="s">
        <v>103</v>
      </c>
      <c r="B40" s="34" t="s">
        <v>104</v>
      </c>
      <c r="C40" s="35" t="s">
        <v>20</v>
      </c>
      <c r="D40" s="36">
        <v>43252</v>
      </c>
      <c r="E40" s="37" t="s">
        <v>105</v>
      </c>
      <c r="F40" s="38" t="s">
        <v>106</v>
      </c>
      <c r="G40" s="39">
        <v>25000</v>
      </c>
      <c r="H40" s="40">
        <v>0</v>
      </c>
      <c r="I40" s="37">
        <v>-717.5</v>
      </c>
      <c r="J40" s="37">
        <v>-760</v>
      </c>
      <c r="K40" s="40">
        <v>0</v>
      </c>
      <c r="L40" s="40">
        <v>0</v>
      </c>
      <c r="M40" s="39">
        <f>J40+I40+K40+L40</f>
        <v>-1477.5</v>
      </c>
      <c r="N40" s="39">
        <f t="shared" si="5"/>
        <v>-1477.5</v>
      </c>
      <c r="O40" s="41">
        <v>23522.5</v>
      </c>
    </row>
    <row r="41" spans="1:15" x14ac:dyDescent="0.25">
      <c r="A41" s="20" t="s">
        <v>34</v>
      </c>
      <c r="B41" s="15"/>
      <c r="C41" s="30"/>
      <c r="D41" s="15"/>
      <c r="E41" s="15"/>
      <c r="F41" s="15"/>
      <c r="G41" s="21">
        <f>SUM(G34:G40)</f>
        <v>910200</v>
      </c>
      <c r="H41" s="21">
        <f>SUM(H34:H40)</f>
        <v>-143056.99999999997</v>
      </c>
      <c r="I41" s="21">
        <f>SUM(I34:I40)</f>
        <v>-25555.920000000002</v>
      </c>
      <c r="J41" s="21">
        <f>SUM(J34:J40)</f>
        <v>-20989.68</v>
      </c>
      <c r="K41" s="21">
        <f>SUM(K34:K40)</f>
        <v>-1512.45</v>
      </c>
      <c r="L41" s="18">
        <v>0</v>
      </c>
      <c r="M41" s="21">
        <f>SUM(M34:M40)</f>
        <v>-48058.049999999996</v>
      </c>
      <c r="N41" s="21">
        <f>SUM(N34:N40)</f>
        <v>-191114.81</v>
      </c>
      <c r="O41" s="22">
        <f>SUM(O34:O40)</f>
        <v>719085.19</v>
      </c>
    </row>
    <row r="42" spans="1:15" x14ac:dyDescent="0.25">
      <c r="A42" s="23" t="s">
        <v>107</v>
      </c>
      <c r="B42" s="27"/>
      <c r="C42" s="31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32"/>
    </row>
    <row r="43" spans="1:15" x14ac:dyDescent="0.25">
      <c r="A43" s="11" t="s">
        <v>108</v>
      </c>
      <c r="B43" s="12" t="s">
        <v>109</v>
      </c>
      <c r="C43" s="13" t="s">
        <v>25</v>
      </c>
      <c r="D43" s="14">
        <v>44136</v>
      </c>
      <c r="E43" s="15" t="s">
        <v>60</v>
      </c>
      <c r="F43" s="15" t="s">
        <v>30</v>
      </c>
      <c r="G43" s="17">
        <v>200000</v>
      </c>
      <c r="H43" s="17">
        <v>-35533.79</v>
      </c>
      <c r="I43" s="17">
        <v>-5740</v>
      </c>
      <c r="J43" s="17">
        <v>-4943.8</v>
      </c>
      <c r="K43" s="17">
        <v>-1512.45</v>
      </c>
      <c r="L43" s="18">
        <v>0</v>
      </c>
      <c r="M43" s="17">
        <f>J43+I43+K43+L43</f>
        <v>-12196.25</v>
      </c>
      <c r="N43" s="17">
        <f>H43+I43+J43+K43</f>
        <v>-47730.04</v>
      </c>
      <c r="O43" s="19">
        <f>G43+N43</f>
        <v>152269.96</v>
      </c>
    </row>
    <row r="44" spans="1:15" x14ac:dyDescent="0.25">
      <c r="A44" s="11" t="s">
        <v>110</v>
      </c>
      <c r="B44" s="12" t="s">
        <v>111</v>
      </c>
      <c r="C44" s="13" t="s">
        <v>20</v>
      </c>
      <c r="D44" s="14">
        <v>44166</v>
      </c>
      <c r="E44" s="15" t="s">
        <v>112</v>
      </c>
      <c r="F44" s="15" t="s">
        <v>30</v>
      </c>
      <c r="G44" s="17">
        <v>80000</v>
      </c>
      <c r="H44" s="17">
        <v>-7022.74</v>
      </c>
      <c r="I44" s="17">
        <v>-2296</v>
      </c>
      <c r="J44" s="17">
        <v>-2432</v>
      </c>
      <c r="K44" s="17">
        <v>-1512.45</v>
      </c>
      <c r="L44" s="18">
        <v>0</v>
      </c>
      <c r="M44" s="17">
        <f>J44+I44+K44+L44</f>
        <v>-6240.45</v>
      </c>
      <c r="N44" s="17">
        <f t="shared" ref="N44:N46" si="6">H44+I44+J44+K44</f>
        <v>-13263.19</v>
      </c>
      <c r="O44" s="19">
        <f t="shared" ref="O44:O46" si="7">G44+N44</f>
        <v>66736.81</v>
      </c>
    </row>
    <row r="45" spans="1:15" x14ac:dyDescent="0.25">
      <c r="A45" s="11" t="s">
        <v>113</v>
      </c>
      <c r="B45" s="12" t="s">
        <v>114</v>
      </c>
      <c r="C45" s="13" t="s">
        <v>25</v>
      </c>
      <c r="D45" s="14">
        <v>38504</v>
      </c>
      <c r="E45" s="15" t="s">
        <v>115</v>
      </c>
      <c r="F45" s="15" t="s">
        <v>30</v>
      </c>
      <c r="G45" s="17">
        <v>60000</v>
      </c>
      <c r="H45" s="17">
        <v>-3486.67</v>
      </c>
      <c r="I45" s="17">
        <v>-1722</v>
      </c>
      <c r="J45" s="17">
        <v>-1824</v>
      </c>
      <c r="K45" s="18">
        <v>0</v>
      </c>
      <c r="L45" s="18">
        <v>0</v>
      </c>
      <c r="M45" s="17">
        <f>J45+I45+K45+L45</f>
        <v>-3546</v>
      </c>
      <c r="N45" s="17">
        <f t="shared" si="6"/>
        <v>-7032.67</v>
      </c>
      <c r="O45" s="19">
        <f t="shared" si="7"/>
        <v>52967.33</v>
      </c>
    </row>
    <row r="46" spans="1:15" x14ac:dyDescent="0.25">
      <c r="A46" s="11" t="s">
        <v>116</v>
      </c>
      <c r="B46" s="12" t="s">
        <v>117</v>
      </c>
      <c r="C46" s="13" t="s">
        <v>25</v>
      </c>
      <c r="D46" s="14">
        <v>41275</v>
      </c>
      <c r="E46" s="15" t="s">
        <v>115</v>
      </c>
      <c r="F46" s="15" t="s">
        <v>30</v>
      </c>
      <c r="G46" s="17">
        <v>60000</v>
      </c>
      <c r="H46" s="17">
        <v>-3486.67</v>
      </c>
      <c r="I46" s="17">
        <v>-1722</v>
      </c>
      <c r="J46" s="17">
        <v>-1824</v>
      </c>
      <c r="K46" s="18">
        <v>0</v>
      </c>
      <c r="L46" s="18">
        <v>0</v>
      </c>
      <c r="M46" s="17">
        <f>J46+I46+K46+L46</f>
        <v>-3546</v>
      </c>
      <c r="N46" s="17">
        <f t="shared" si="6"/>
        <v>-7032.67</v>
      </c>
      <c r="O46" s="19">
        <f t="shared" si="7"/>
        <v>52967.33</v>
      </c>
    </row>
    <row r="47" spans="1:15" x14ac:dyDescent="0.25">
      <c r="A47" s="20" t="s">
        <v>34</v>
      </c>
      <c r="B47" s="12"/>
      <c r="C47" s="13"/>
      <c r="D47" s="14"/>
      <c r="E47" s="15"/>
      <c r="F47" s="15"/>
      <c r="G47" s="21">
        <f>SUM(G43:G46)</f>
        <v>400000</v>
      </c>
      <c r="H47" s="21">
        <f>SUM(H43:H46)</f>
        <v>-49529.869999999995</v>
      </c>
      <c r="I47" s="21">
        <f>SUM(I43:I46)</f>
        <v>-11480</v>
      </c>
      <c r="J47" s="21">
        <f>SUM(J43:J46)</f>
        <v>-11023.8</v>
      </c>
      <c r="K47" s="21">
        <f>SUM(K43:K46)</f>
        <v>-3024.9</v>
      </c>
      <c r="L47" s="18">
        <v>0</v>
      </c>
      <c r="M47" s="21">
        <f>SUM(M43:M46)</f>
        <v>-25528.7</v>
      </c>
      <c r="N47" s="21">
        <f>SUM(N43:N46)</f>
        <v>-75058.570000000007</v>
      </c>
      <c r="O47" s="22">
        <f>SUM(O43:O46)</f>
        <v>324941.43</v>
      </c>
    </row>
    <row r="48" spans="1:15" x14ac:dyDescent="0.25">
      <c r="A48" s="23" t="s">
        <v>118</v>
      </c>
      <c r="B48" s="24"/>
      <c r="C48" s="25"/>
      <c r="D48" s="26"/>
      <c r="E48" s="27"/>
      <c r="F48" s="27"/>
      <c r="G48" s="28"/>
      <c r="H48" s="28"/>
      <c r="I48" s="28"/>
      <c r="J48" s="28"/>
      <c r="K48" s="27"/>
      <c r="L48" s="27"/>
      <c r="M48" s="27"/>
      <c r="N48" s="28"/>
      <c r="O48" s="29"/>
    </row>
    <row r="49" spans="1:15" x14ac:dyDescent="0.25">
      <c r="A49" s="11" t="s">
        <v>119</v>
      </c>
      <c r="B49" s="12" t="s">
        <v>120</v>
      </c>
      <c r="C49" s="13" t="s">
        <v>20</v>
      </c>
      <c r="D49" s="14">
        <v>38615</v>
      </c>
      <c r="E49" s="15" t="s">
        <v>121</v>
      </c>
      <c r="F49" s="15" t="s">
        <v>30</v>
      </c>
      <c r="G49" s="17">
        <v>200000</v>
      </c>
      <c r="H49" s="17">
        <v>-35533.79</v>
      </c>
      <c r="I49" s="17">
        <v>-5740</v>
      </c>
      <c r="J49" s="17">
        <v>-4943.8</v>
      </c>
      <c r="K49" s="17">
        <v>-1512.45</v>
      </c>
      <c r="L49" s="18">
        <v>0</v>
      </c>
      <c r="M49" s="17">
        <v>-12033.919999999998</v>
      </c>
      <c r="N49" s="17">
        <v>-47730.04</v>
      </c>
      <c r="O49" s="19">
        <v>152269.96</v>
      </c>
    </row>
    <row r="50" spans="1:15" x14ac:dyDescent="0.25">
      <c r="A50" s="11" t="s">
        <v>122</v>
      </c>
      <c r="B50" s="12" t="s">
        <v>123</v>
      </c>
      <c r="C50" s="13" t="s">
        <v>20</v>
      </c>
      <c r="D50" s="14">
        <v>44089</v>
      </c>
      <c r="E50" s="15" t="s">
        <v>29</v>
      </c>
      <c r="F50" s="15" t="s">
        <v>30</v>
      </c>
      <c r="G50" s="17">
        <v>140000</v>
      </c>
      <c r="H50" s="17">
        <v>-21136.240000000002</v>
      </c>
      <c r="I50" s="17">
        <v>-4018</v>
      </c>
      <c r="J50" s="17">
        <v>-4256</v>
      </c>
      <c r="K50" s="17">
        <v>-1512.45</v>
      </c>
      <c r="L50" s="18">
        <v>0</v>
      </c>
      <c r="M50" s="17">
        <f>J50+I50+K50+L50</f>
        <v>-9786.4500000000007</v>
      </c>
      <c r="N50" s="17">
        <v>-30922.69</v>
      </c>
      <c r="O50" s="19">
        <v>109077.31</v>
      </c>
    </row>
    <row r="51" spans="1:15" x14ac:dyDescent="0.25">
      <c r="A51" s="20" t="s">
        <v>34</v>
      </c>
      <c r="B51" s="12"/>
      <c r="C51" s="13"/>
      <c r="D51" s="14"/>
      <c r="E51" s="15"/>
      <c r="F51" s="15"/>
      <c r="G51" s="21">
        <f>SUM(G49:G50)</f>
        <v>340000</v>
      </c>
      <c r="H51" s="21">
        <f>SUM(H49:H50)</f>
        <v>-56670.03</v>
      </c>
      <c r="I51" s="21">
        <f>SUM(I49:I50)</f>
        <v>-9758</v>
      </c>
      <c r="J51" s="21">
        <f>SUM(J49:J50)</f>
        <v>-9199.7999999999993</v>
      </c>
      <c r="K51" s="21">
        <f>SUM(K49:K50)</f>
        <v>-3024.9</v>
      </c>
      <c r="L51" s="18">
        <v>0</v>
      </c>
      <c r="M51" s="21">
        <f>SUM(M49:M50)</f>
        <v>-21820.37</v>
      </c>
      <c r="N51" s="21">
        <f>SUM(N49:N50)</f>
        <v>-78652.73</v>
      </c>
      <c r="O51" s="22">
        <f>SUM(O49:O50)</f>
        <v>261347.27</v>
      </c>
    </row>
    <row r="52" spans="1:15" x14ac:dyDescent="0.25">
      <c r="A52" s="23" t="s">
        <v>124</v>
      </c>
      <c r="B52" s="24"/>
      <c r="C52" s="25"/>
      <c r="D52" s="26"/>
      <c r="E52" s="27"/>
      <c r="F52" s="27"/>
      <c r="G52" s="28"/>
      <c r="H52" s="28"/>
      <c r="I52" s="28"/>
      <c r="J52" s="28"/>
      <c r="K52" s="27"/>
      <c r="L52" s="27"/>
      <c r="M52" s="27"/>
      <c r="N52" s="28"/>
      <c r="O52" s="29"/>
    </row>
    <row r="53" spans="1:15" x14ac:dyDescent="0.25">
      <c r="A53" s="11" t="s">
        <v>125</v>
      </c>
      <c r="B53" s="12" t="s">
        <v>126</v>
      </c>
      <c r="C53" s="13" t="s">
        <v>25</v>
      </c>
      <c r="D53" s="14">
        <v>35916</v>
      </c>
      <c r="E53" s="15" t="s">
        <v>127</v>
      </c>
      <c r="F53" s="15" t="s">
        <v>30</v>
      </c>
      <c r="G53" s="17">
        <v>120000</v>
      </c>
      <c r="H53" s="17">
        <v>-15297.41</v>
      </c>
      <c r="I53" s="17">
        <v>-3444</v>
      </c>
      <c r="J53" s="17">
        <v>-3648</v>
      </c>
      <c r="K53" s="17">
        <v>-6049.8</v>
      </c>
      <c r="L53" s="18">
        <v>0</v>
      </c>
      <c r="M53" s="17">
        <f>J53+I53+K53+L53</f>
        <v>-13141.8</v>
      </c>
      <c r="N53" s="17">
        <f>H53+M53</f>
        <v>-28439.21</v>
      </c>
      <c r="O53" s="19">
        <f>G53+N53</f>
        <v>91560.790000000008</v>
      </c>
    </row>
    <row r="54" spans="1:15" x14ac:dyDescent="0.25">
      <c r="A54" s="11" t="s">
        <v>128</v>
      </c>
      <c r="B54" s="12" t="s">
        <v>129</v>
      </c>
      <c r="C54" s="13" t="s">
        <v>25</v>
      </c>
      <c r="D54" s="42">
        <v>44774</v>
      </c>
      <c r="E54" s="15" t="s">
        <v>115</v>
      </c>
      <c r="F54" s="15" t="s">
        <v>30</v>
      </c>
      <c r="G54" s="17">
        <v>55000</v>
      </c>
      <c r="H54" s="17">
        <v>-2332.81</v>
      </c>
      <c r="I54" s="17">
        <v>-1578.5</v>
      </c>
      <c r="J54" s="17">
        <v>-1672</v>
      </c>
      <c r="K54" s="17">
        <v>-1512.45</v>
      </c>
      <c r="L54" s="18">
        <v>0</v>
      </c>
      <c r="M54" s="17">
        <v>-3250.5</v>
      </c>
      <c r="N54" s="17">
        <v>-7095.76</v>
      </c>
      <c r="O54" s="19">
        <v>47904.24</v>
      </c>
    </row>
    <row r="55" spans="1:15" x14ac:dyDescent="0.25">
      <c r="A55" s="11" t="s">
        <v>130</v>
      </c>
      <c r="B55" s="12" t="s">
        <v>131</v>
      </c>
      <c r="C55" s="13" t="s">
        <v>25</v>
      </c>
      <c r="D55" s="14">
        <v>44348</v>
      </c>
      <c r="E55" s="15" t="s">
        <v>115</v>
      </c>
      <c r="F55" s="15" t="s">
        <v>30</v>
      </c>
      <c r="G55" s="17">
        <v>60000</v>
      </c>
      <c r="H55" s="17">
        <v>-3486.67</v>
      </c>
      <c r="I55" s="17">
        <v>-1722</v>
      </c>
      <c r="J55" s="17">
        <v>-1824</v>
      </c>
      <c r="K55" s="18">
        <v>0</v>
      </c>
      <c r="L55" s="18">
        <v>0</v>
      </c>
      <c r="M55" s="17">
        <f>J55+I55+K55+L55</f>
        <v>-3546</v>
      </c>
      <c r="N55" s="17">
        <v>-7032.67</v>
      </c>
      <c r="O55" s="19">
        <v>52967.33</v>
      </c>
    </row>
    <row r="56" spans="1:15" x14ac:dyDescent="0.25">
      <c r="A56" s="20" t="s">
        <v>34</v>
      </c>
      <c r="B56" s="12"/>
      <c r="C56" s="13"/>
      <c r="D56" s="14"/>
      <c r="E56" s="15"/>
      <c r="F56" s="15"/>
      <c r="G56" s="21">
        <f>SUM(G53:G55)</f>
        <v>235000</v>
      </c>
      <c r="H56" s="21">
        <f>SUM(H53:H55)</f>
        <v>-21116.89</v>
      </c>
      <c r="I56" s="21">
        <f>SUM(I53:I55)</f>
        <v>-6744.5</v>
      </c>
      <c r="J56" s="21">
        <f>SUM(J53:J55)</f>
        <v>-7144</v>
      </c>
      <c r="K56" s="21">
        <f>SUM(K53:K55)</f>
        <v>-7562.25</v>
      </c>
      <c r="L56" s="18">
        <v>0</v>
      </c>
      <c r="M56" s="21">
        <f>SUM(M53:M55)</f>
        <v>-19938.3</v>
      </c>
      <c r="N56" s="21">
        <f>SUM(N53:N55)</f>
        <v>-42567.64</v>
      </c>
      <c r="O56" s="22">
        <f>SUM(O53:O55)</f>
        <v>192432.36</v>
      </c>
    </row>
    <row r="57" spans="1:15" x14ac:dyDescent="0.25">
      <c r="A57" s="23" t="s">
        <v>132</v>
      </c>
      <c r="B57" s="24"/>
      <c r="C57" s="25"/>
      <c r="D57" s="26"/>
      <c r="E57" s="27"/>
      <c r="F57" s="27"/>
      <c r="G57" s="43"/>
      <c r="H57" s="43"/>
      <c r="I57" s="43"/>
      <c r="J57" s="43"/>
      <c r="K57" s="43"/>
      <c r="L57" s="44"/>
      <c r="M57" s="43"/>
      <c r="N57" s="43"/>
      <c r="O57" s="45"/>
    </row>
    <row r="58" spans="1:15" x14ac:dyDescent="0.25">
      <c r="A58" s="11" t="s">
        <v>133</v>
      </c>
      <c r="B58" s="12" t="s">
        <v>134</v>
      </c>
      <c r="C58" s="13" t="s">
        <v>25</v>
      </c>
      <c r="D58" s="14">
        <v>38231</v>
      </c>
      <c r="E58" s="15" t="s">
        <v>135</v>
      </c>
      <c r="F58" s="15" t="s">
        <v>30</v>
      </c>
      <c r="G58" s="17">
        <v>70000</v>
      </c>
      <c r="H58" s="17">
        <v>-5368.47</v>
      </c>
      <c r="I58" s="17">
        <v>-2009</v>
      </c>
      <c r="J58" s="17">
        <v>-2128</v>
      </c>
      <c r="K58" s="18">
        <v>0</v>
      </c>
      <c r="L58" s="18">
        <v>0</v>
      </c>
      <c r="M58" s="17">
        <f>J58+I58+K58+L58</f>
        <v>-4137</v>
      </c>
      <c r="N58" s="17">
        <v>-9505.4699999999993</v>
      </c>
      <c r="O58" s="19">
        <v>60494.53</v>
      </c>
    </row>
    <row r="59" spans="1:15" x14ac:dyDescent="0.25">
      <c r="A59" s="11" t="s">
        <v>136</v>
      </c>
      <c r="B59" s="12" t="s">
        <v>137</v>
      </c>
      <c r="C59" s="13" t="s">
        <v>25</v>
      </c>
      <c r="D59" s="14">
        <v>44470</v>
      </c>
      <c r="E59" s="15" t="s">
        <v>138</v>
      </c>
      <c r="F59" s="15" t="s">
        <v>30</v>
      </c>
      <c r="G59" s="17">
        <v>30000</v>
      </c>
      <c r="H59" s="18">
        <v>0</v>
      </c>
      <c r="I59" s="15">
        <v>-861</v>
      </c>
      <c r="J59" s="15">
        <v>-912</v>
      </c>
      <c r="K59" s="15">
        <v>-3024.9</v>
      </c>
      <c r="L59" s="18">
        <v>0</v>
      </c>
      <c r="M59" s="17">
        <f>J59+I59+K59+L59</f>
        <v>-4797.8999999999996</v>
      </c>
      <c r="N59" s="17">
        <v>-4797.8999999999996</v>
      </c>
      <c r="O59" s="19">
        <v>25202.1</v>
      </c>
    </row>
    <row r="60" spans="1:15" x14ac:dyDescent="0.25">
      <c r="A60" s="20" t="s">
        <v>34</v>
      </c>
      <c r="B60" s="12"/>
      <c r="C60" s="13"/>
      <c r="D60" s="14"/>
      <c r="E60" s="15"/>
      <c r="F60" s="15"/>
      <c r="G60" s="21">
        <f>SUM(G58:G59)</f>
        <v>100000</v>
      </c>
      <c r="H60" s="21">
        <f>SUM(H58:H59)</f>
        <v>-5368.47</v>
      </c>
      <c r="I60" s="21">
        <f>SUM(I58:I59)</f>
        <v>-2870</v>
      </c>
      <c r="J60" s="21">
        <f>SUM(J58:J59)</f>
        <v>-3040</v>
      </c>
      <c r="K60" s="21">
        <f>SUM(K58:K59)</f>
        <v>-3024.9</v>
      </c>
      <c r="L60" s="18">
        <v>0</v>
      </c>
      <c r="M60" s="21">
        <f>SUM(M58:M59)</f>
        <v>-8934.9</v>
      </c>
      <c r="N60" s="21">
        <f>SUM(N58:N59)</f>
        <v>-14303.369999999999</v>
      </c>
      <c r="O60" s="22">
        <f>SUM(O58:O59)</f>
        <v>85696.63</v>
      </c>
    </row>
    <row r="61" spans="1:15" x14ac:dyDescent="0.25">
      <c r="A61" s="23" t="s">
        <v>139</v>
      </c>
      <c r="B61" s="24"/>
      <c r="C61" s="25"/>
      <c r="D61" s="26"/>
      <c r="E61" s="27"/>
      <c r="F61" s="27"/>
      <c r="G61" s="43"/>
      <c r="H61" s="43"/>
      <c r="I61" s="43"/>
      <c r="J61" s="43"/>
      <c r="K61" s="43"/>
      <c r="L61" s="44"/>
      <c r="M61" s="44"/>
      <c r="N61" s="43"/>
      <c r="O61" s="45"/>
    </row>
    <row r="62" spans="1:15" x14ac:dyDescent="0.25">
      <c r="A62" s="11" t="s">
        <v>140</v>
      </c>
      <c r="B62" s="12" t="s">
        <v>141</v>
      </c>
      <c r="C62" s="13" t="s">
        <v>20</v>
      </c>
      <c r="D62" s="14">
        <v>44136</v>
      </c>
      <c r="E62" s="15" t="s">
        <v>41</v>
      </c>
      <c r="F62" s="15" t="s">
        <v>30</v>
      </c>
      <c r="G62" s="17">
        <v>200000</v>
      </c>
      <c r="H62" s="17">
        <v>-35911.910000000003</v>
      </c>
      <c r="I62" s="17">
        <v>-5740</v>
      </c>
      <c r="J62" s="17">
        <v>-4943.8</v>
      </c>
      <c r="K62" s="18">
        <v>0</v>
      </c>
      <c r="L62" s="18">
        <v>0</v>
      </c>
      <c r="M62" s="17">
        <v>-10683.8</v>
      </c>
      <c r="N62" s="17">
        <f t="shared" ref="N62" si="8">H62+I62+J62+K62</f>
        <v>-46595.710000000006</v>
      </c>
      <c r="O62" s="19">
        <v>153404.28999999998</v>
      </c>
    </row>
    <row r="63" spans="1:15" x14ac:dyDescent="0.25">
      <c r="A63" s="11" t="s">
        <v>142</v>
      </c>
      <c r="B63" s="12" t="s">
        <v>143</v>
      </c>
      <c r="C63" s="13" t="s">
        <v>20</v>
      </c>
      <c r="D63" s="14">
        <v>38687</v>
      </c>
      <c r="E63" s="15" t="s">
        <v>144</v>
      </c>
      <c r="F63" s="15" t="s">
        <v>30</v>
      </c>
      <c r="G63" s="17">
        <v>110000</v>
      </c>
      <c r="H63" s="17">
        <v>-14457.61</v>
      </c>
      <c r="I63" s="17">
        <v>-3157</v>
      </c>
      <c r="J63" s="17">
        <v>-3344</v>
      </c>
      <c r="K63" s="46">
        <v>0</v>
      </c>
      <c r="L63" s="18">
        <v>0</v>
      </c>
      <c r="M63" s="17">
        <f>J63+I63+K63+L63</f>
        <v>-6501</v>
      </c>
      <c r="N63" s="17">
        <v>-20958.61</v>
      </c>
      <c r="O63" s="19">
        <v>89041.39</v>
      </c>
    </row>
    <row r="64" spans="1:15" x14ac:dyDescent="0.25">
      <c r="A64" s="11" t="s">
        <v>145</v>
      </c>
      <c r="B64" s="12" t="s">
        <v>146</v>
      </c>
      <c r="C64" s="13" t="s">
        <v>20</v>
      </c>
      <c r="D64" s="14">
        <v>38386</v>
      </c>
      <c r="E64" s="15" t="s">
        <v>147</v>
      </c>
      <c r="F64" s="15" t="s">
        <v>30</v>
      </c>
      <c r="G64" s="17">
        <v>65000</v>
      </c>
      <c r="H64" s="17">
        <v>-4125.08</v>
      </c>
      <c r="I64" s="17">
        <v>-1865.5</v>
      </c>
      <c r="J64" s="17">
        <v>-1976</v>
      </c>
      <c r="K64" s="17">
        <v>-1512.45</v>
      </c>
      <c r="L64" s="18">
        <v>0</v>
      </c>
      <c r="M64" s="17">
        <f>J64+I64+K64+L64</f>
        <v>-5353.95</v>
      </c>
      <c r="N64" s="17">
        <v>-9479.0300000000007</v>
      </c>
      <c r="O64" s="19">
        <v>55520.97</v>
      </c>
    </row>
    <row r="65" spans="1:15" x14ac:dyDescent="0.25">
      <c r="A65" s="11" t="s">
        <v>148</v>
      </c>
      <c r="B65" s="12" t="s">
        <v>149</v>
      </c>
      <c r="C65" s="13" t="s">
        <v>20</v>
      </c>
      <c r="D65" s="14">
        <v>43678</v>
      </c>
      <c r="E65" s="15" t="s">
        <v>150</v>
      </c>
      <c r="F65" s="15" t="s">
        <v>74</v>
      </c>
      <c r="G65" s="17">
        <v>60000</v>
      </c>
      <c r="H65" s="17">
        <v>-3486.67</v>
      </c>
      <c r="I65" s="17">
        <v>-1722</v>
      </c>
      <c r="J65" s="17">
        <v>-1824</v>
      </c>
      <c r="K65" s="18">
        <v>0</v>
      </c>
      <c r="L65" s="18">
        <v>0</v>
      </c>
      <c r="M65" s="17">
        <f>J65+I65+K65+L65</f>
        <v>-3546</v>
      </c>
      <c r="N65" s="17">
        <v>-7032.67</v>
      </c>
      <c r="O65" s="19">
        <v>52967.33</v>
      </c>
    </row>
    <row r="66" spans="1:15" x14ac:dyDescent="0.25">
      <c r="A66" s="11" t="s">
        <v>151</v>
      </c>
      <c r="B66" s="12" t="s">
        <v>152</v>
      </c>
      <c r="C66" s="13" t="s">
        <v>25</v>
      </c>
      <c r="D66" s="14">
        <v>38392</v>
      </c>
      <c r="E66" s="15" t="s">
        <v>150</v>
      </c>
      <c r="F66" s="15" t="s">
        <v>30</v>
      </c>
      <c r="G66" s="17">
        <v>60000</v>
      </c>
      <c r="H66" s="17">
        <v>-3184.18</v>
      </c>
      <c r="I66" s="17">
        <v>-1722</v>
      </c>
      <c r="J66" s="17">
        <v>-1824</v>
      </c>
      <c r="K66" s="17">
        <v>-1512.45</v>
      </c>
      <c r="L66" s="18">
        <v>0</v>
      </c>
      <c r="M66" s="17">
        <f>J66+I66+K66+L66</f>
        <v>-5058.45</v>
      </c>
      <c r="N66" s="17">
        <v>-8242.6299999999992</v>
      </c>
      <c r="O66" s="19">
        <v>51757.37</v>
      </c>
    </row>
    <row r="67" spans="1:15" x14ac:dyDescent="0.25">
      <c r="A67" s="11" t="s">
        <v>153</v>
      </c>
      <c r="B67" s="12" t="s">
        <v>154</v>
      </c>
      <c r="C67" s="13" t="s">
        <v>20</v>
      </c>
      <c r="D67" s="14">
        <v>41852</v>
      </c>
      <c r="E67" s="15" t="s">
        <v>155</v>
      </c>
      <c r="F67" s="15" t="s">
        <v>30</v>
      </c>
      <c r="G67" s="17">
        <v>45000</v>
      </c>
      <c r="H67" s="17">
        <v>-1148.33</v>
      </c>
      <c r="I67" s="47">
        <v>-1291.5</v>
      </c>
      <c r="J67" s="47">
        <v>-1368</v>
      </c>
      <c r="K67" s="17"/>
      <c r="L67" s="18"/>
      <c r="M67" s="17">
        <v>-3807.83</v>
      </c>
      <c r="N67" s="17">
        <v>-3807.83</v>
      </c>
      <c r="O67" s="19">
        <v>41192.17</v>
      </c>
    </row>
    <row r="68" spans="1:15" x14ac:dyDescent="0.25">
      <c r="A68" s="20" t="s">
        <v>34</v>
      </c>
      <c r="B68" s="15"/>
      <c r="C68" s="30"/>
      <c r="D68" s="15"/>
      <c r="E68" s="15"/>
      <c r="F68" s="15"/>
      <c r="G68" s="21">
        <f>SUM(G62:G67)</f>
        <v>540000</v>
      </c>
      <c r="H68" s="21">
        <f>SUM(H62:H67)</f>
        <v>-62313.780000000006</v>
      </c>
      <c r="I68" s="21">
        <f>SUM(I62:I67)</f>
        <v>-15498</v>
      </c>
      <c r="J68" s="21">
        <f>SUM(J62:J67)</f>
        <v>-15279.8</v>
      </c>
      <c r="K68" s="21">
        <f>SUM(K62:K67)</f>
        <v>-3024.9</v>
      </c>
      <c r="L68" s="18">
        <v>0</v>
      </c>
      <c r="M68" s="21">
        <f>SUM(M62:M67)</f>
        <v>-34951.03</v>
      </c>
      <c r="N68" s="21">
        <f>SUM(N62:N67)</f>
        <v>-96116.48000000001</v>
      </c>
      <c r="O68" s="22">
        <f>SUM(O62:O67)</f>
        <v>443883.52000000002</v>
      </c>
    </row>
    <row r="69" spans="1:15" x14ac:dyDescent="0.25">
      <c r="A69" s="23" t="s">
        <v>156</v>
      </c>
      <c r="B69" s="27"/>
      <c r="C69" s="31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32"/>
    </row>
    <row r="70" spans="1:15" x14ac:dyDescent="0.25">
      <c r="A70" s="11" t="s">
        <v>157</v>
      </c>
      <c r="B70" s="12" t="s">
        <v>158</v>
      </c>
      <c r="C70" s="13" t="s">
        <v>20</v>
      </c>
      <c r="D70" s="14">
        <v>42767</v>
      </c>
      <c r="E70" s="15" t="s">
        <v>159</v>
      </c>
      <c r="F70" s="15" t="s">
        <v>30</v>
      </c>
      <c r="G70" s="17">
        <v>70000</v>
      </c>
      <c r="H70" s="17">
        <v>-5368.47</v>
      </c>
      <c r="I70" s="17">
        <v>-2009</v>
      </c>
      <c r="J70" s="17">
        <v>-2128</v>
      </c>
      <c r="K70" s="18">
        <v>0</v>
      </c>
      <c r="L70" s="18">
        <v>0</v>
      </c>
      <c r="M70" s="17">
        <f>J70+I70+K70+L70</f>
        <v>-4137</v>
      </c>
      <c r="N70" s="17">
        <v>-9505.4699999999993</v>
      </c>
      <c r="O70" s="19">
        <v>60494.53</v>
      </c>
    </row>
    <row r="71" spans="1:15" x14ac:dyDescent="0.25">
      <c r="A71" s="11" t="s">
        <v>160</v>
      </c>
      <c r="B71" s="15"/>
      <c r="C71" s="30" t="s">
        <v>25</v>
      </c>
      <c r="D71" s="14">
        <v>44743</v>
      </c>
      <c r="E71" s="15" t="s">
        <v>33</v>
      </c>
      <c r="F71" s="15" t="s">
        <v>30</v>
      </c>
      <c r="G71" s="17">
        <v>70000</v>
      </c>
      <c r="H71" s="17">
        <v>-5368.47</v>
      </c>
      <c r="I71" s="17">
        <v>-2009</v>
      </c>
      <c r="J71" s="17">
        <v>-2128</v>
      </c>
      <c r="K71" s="18">
        <v>0</v>
      </c>
      <c r="L71" s="18">
        <v>0</v>
      </c>
      <c r="M71" s="17">
        <f>J71+I71+K71+L71</f>
        <v>-4137</v>
      </c>
      <c r="N71" s="17">
        <v>-9505.4699999999993</v>
      </c>
      <c r="O71" s="19">
        <v>60494.53</v>
      </c>
    </row>
    <row r="72" spans="1:15" x14ac:dyDescent="0.25">
      <c r="A72" s="20" t="s">
        <v>34</v>
      </c>
      <c r="B72" s="15"/>
      <c r="C72" s="30"/>
      <c r="D72" s="15"/>
      <c r="E72" s="15"/>
      <c r="F72" s="15"/>
      <c r="G72" s="21">
        <f>SUM(G70:G71)</f>
        <v>140000</v>
      </c>
      <c r="H72" s="21">
        <f t="shared" ref="H72:N72" si="9">SUM(H70:H71)</f>
        <v>-10736.94</v>
      </c>
      <c r="I72" s="21">
        <f t="shared" si="9"/>
        <v>-4018</v>
      </c>
      <c r="J72" s="21">
        <f t="shared" si="9"/>
        <v>-4256</v>
      </c>
      <c r="K72" s="21">
        <f t="shared" si="9"/>
        <v>0</v>
      </c>
      <c r="L72" s="21">
        <f t="shared" si="9"/>
        <v>0</v>
      </c>
      <c r="M72" s="21">
        <f t="shared" si="9"/>
        <v>-8274</v>
      </c>
      <c r="N72" s="21">
        <f t="shared" si="9"/>
        <v>-19010.939999999999</v>
      </c>
      <c r="O72" s="22">
        <f>SUM(O70:O71)</f>
        <v>120989.06</v>
      </c>
    </row>
    <row r="73" spans="1:15" x14ac:dyDescent="0.25">
      <c r="A73" s="23" t="s">
        <v>161</v>
      </c>
      <c r="B73" s="27"/>
      <c r="C73" s="31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32"/>
    </row>
    <row r="74" spans="1:15" x14ac:dyDescent="0.25">
      <c r="A74" s="11" t="s">
        <v>162</v>
      </c>
      <c r="B74" s="12" t="s">
        <v>163</v>
      </c>
      <c r="C74" s="13" t="s">
        <v>25</v>
      </c>
      <c r="D74" s="14">
        <v>44197</v>
      </c>
      <c r="E74" s="15" t="s">
        <v>60</v>
      </c>
      <c r="F74" s="15" t="s">
        <v>30</v>
      </c>
      <c r="G74" s="17">
        <v>120000</v>
      </c>
      <c r="H74" s="17">
        <v>-16431.740000000002</v>
      </c>
      <c r="I74" s="17">
        <v>-3444</v>
      </c>
      <c r="J74" s="17">
        <v>-3648</v>
      </c>
      <c r="K74" s="17">
        <v>-1512.45</v>
      </c>
      <c r="L74" s="18">
        <v>0</v>
      </c>
      <c r="M74" s="17">
        <f>J74+I74+K74+L74</f>
        <v>-8604.4500000000007</v>
      </c>
      <c r="N74" s="17">
        <v>-25036.19</v>
      </c>
      <c r="O74" s="19">
        <v>94963.81</v>
      </c>
    </row>
    <row r="75" spans="1:15" x14ac:dyDescent="0.25">
      <c r="A75" s="11" t="s">
        <v>164</v>
      </c>
      <c r="B75" s="12" t="s">
        <v>165</v>
      </c>
      <c r="C75" s="13" t="s">
        <v>25</v>
      </c>
      <c r="D75" s="14">
        <v>43556</v>
      </c>
      <c r="E75" s="15" t="s">
        <v>115</v>
      </c>
      <c r="F75" s="15" t="s">
        <v>30</v>
      </c>
      <c r="G75" s="17">
        <v>60000</v>
      </c>
      <c r="H75" s="17">
        <v>-3486.67</v>
      </c>
      <c r="I75" s="17">
        <v>-1722</v>
      </c>
      <c r="J75" s="17">
        <v>-1824</v>
      </c>
      <c r="K75" s="18">
        <v>0</v>
      </c>
      <c r="L75" s="18">
        <v>0</v>
      </c>
      <c r="M75" s="17">
        <f>J75+I75+K75+L75</f>
        <v>-3546</v>
      </c>
      <c r="N75" s="17">
        <v>-7032.67</v>
      </c>
      <c r="O75" s="19">
        <v>52967.33</v>
      </c>
    </row>
    <row r="76" spans="1:15" x14ac:dyDescent="0.25">
      <c r="A76" s="11" t="s">
        <v>166</v>
      </c>
      <c r="B76" s="12" t="s">
        <v>167</v>
      </c>
      <c r="C76" s="13" t="s">
        <v>20</v>
      </c>
      <c r="D76" s="14">
        <v>44348</v>
      </c>
      <c r="E76" s="15" t="s">
        <v>115</v>
      </c>
      <c r="F76" s="15" t="s">
        <v>30</v>
      </c>
      <c r="G76" s="17">
        <v>50000</v>
      </c>
      <c r="H76" s="17">
        <v>-1854</v>
      </c>
      <c r="I76" s="17">
        <v>-1435</v>
      </c>
      <c r="J76" s="17">
        <v>-1520</v>
      </c>
      <c r="K76" s="18">
        <v>0</v>
      </c>
      <c r="L76" s="18">
        <v>0</v>
      </c>
      <c r="M76" s="17">
        <f>J76+I76+K76+L76</f>
        <v>-2955</v>
      </c>
      <c r="N76" s="17">
        <v>-4809</v>
      </c>
      <c r="O76" s="19">
        <v>45191</v>
      </c>
    </row>
    <row r="77" spans="1:15" x14ac:dyDescent="0.25">
      <c r="A77" s="20" t="s">
        <v>34</v>
      </c>
      <c r="B77" s="12"/>
      <c r="C77" s="13"/>
      <c r="D77" s="14"/>
      <c r="E77" s="15"/>
      <c r="F77" s="15"/>
      <c r="G77" s="21">
        <f>SUM(G74:G76)</f>
        <v>230000</v>
      </c>
      <c r="H77" s="21">
        <f>SUM(H74:H76)</f>
        <v>-21772.410000000003</v>
      </c>
      <c r="I77" s="21">
        <f>SUM(I74:I76)</f>
        <v>-6601</v>
      </c>
      <c r="J77" s="21">
        <f>SUM(J74:J76)</f>
        <v>-6992</v>
      </c>
      <c r="K77" s="21">
        <f>SUM(K74:K76)</f>
        <v>-1512.45</v>
      </c>
      <c r="L77" s="18">
        <v>0</v>
      </c>
      <c r="M77" s="21">
        <f>SUM(M74:M76)</f>
        <v>-15105.45</v>
      </c>
      <c r="N77" s="21">
        <f>SUM(N74:N76)</f>
        <v>-36877.86</v>
      </c>
      <c r="O77" s="22">
        <f>SUM(O74:O76)</f>
        <v>193122.14</v>
      </c>
    </row>
    <row r="78" spans="1:15" x14ac:dyDescent="0.25">
      <c r="A78" s="23" t="s">
        <v>168</v>
      </c>
      <c r="B78" s="24"/>
      <c r="C78" s="25"/>
      <c r="D78" s="26"/>
      <c r="E78" s="27"/>
      <c r="F78" s="27"/>
      <c r="G78" s="43"/>
      <c r="H78" s="43"/>
      <c r="I78" s="43"/>
      <c r="J78" s="43"/>
      <c r="K78" s="43"/>
      <c r="L78" s="44"/>
      <c r="M78" s="44"/>
      <c r="N78" s="43"/>
      <c r="O78" s="45"/>
    </row>
    <row r="79" spans="1:15" x14ac:dyDescent="0.25">
      <c r="A79" s="11" t="s">
        <v>169</v>
      </c>
      <c r="B79" s="12" t="s">
        <v>170</v>
      </c>
      <c r="C79" s="13" t="s">
        <v>20</v>
      </c>
      <c r="D79" s="14">
        <v>39552</v>
      </c>
      <c r="E79" s="15" t="s">
        <v>41</v>
      </c>
      <c r="F79" s="15" t="s">
        <v>30</v>
      </c>
      <c r="G79" s="17">
        <v>120000</v>
      </c>
      <c r="H79" s="17">
        <v>-16809.86</v>
      </c>
      <c r="I79" s="17">
        <v>-3444</v>
      </c>
      <c r="J79" s="17">
        <v>-3648</v>
      </c>
      <c r="K79" s="18">
        <v>0</v>
      </c>
      <c r="L79" s="18">
        <v>0</v>
      </c>
      <c r="M79" s="17">
        <f t="shared" ref="M79:M84" si="10">J79+I79+K79+L79</f>
        <v>-7092</v>
      </c>
      <c r="N79" s="17">
        <v>-23901.86</v>
      </c>
      <c r="O79" s="19">
        <v>96098.14</v>
      </c>
    </row>
    <row r="80" spans="1:15" x14ac:dyDescent="0.25">
      <c r="A80" s="11" t="s">
        <v>171</v>
      </c>
      <c r="B80" s="12" t="s">
        <v>172</v>
      </c>
      <c r="C80" s="13" t="s">
        <v>20</v>
      </c>
      <c r="D80" s="14">
        <v>43647</v>
      </c>
      <c r="E80" s="15" t="s">
        <v>29</v>
      </c>
      <c r="F80" s="15" t="s">
        <v>30</v>
      </c>
      <c r="G80" s="17">
        <v>80000</v>
      </c>
      <c r="H80" s="17">
        <v>-6342.8</v>
      </c>
      <c r="I80" s="17">
        <v>-2296</v>
      </c>
      <c r="J80" s="17">
        <v>-2432</v>
      </c>
      <c r="K80" s="17">
        <v>-4537.3500000000004</v>
      </c>
      <c r="L80" s="18">
        <v>0</v>
      </c>
      <c r="M80" s="17">
        <f t="shared" si="10"/>
        <v>-9265.35</v>
      </c>
      <c r="N80" s="17">
        <v>-15608.15</v>
      </c>
      <c r="O80" s="19">
        <v>64391.85</v>
      </c>
    </row>
    <row r="81" spans="1:15" x14ac:dyDescent="0.25">
      <c r="A81" s="11" t="s">
        <v>173</v>
      </c>
      <c r="B81" s="12" t="s">
        <v>174</v>
      </c>
      <c r="C81" s="13" t="s">
        <v>25</v>
      </c>
      <c r="D81" s="14">
        <v>42401</v>
      </c>
      <c r="E81" s="15" t="s">
        <v>115</v>
      </c>
      <c r="F81" s="15" t="s">
        <v>30</v>
      </c>
      <c r="G81" s="17">
        <v>60000</v>
      </c>
      <c r="H81" s="17">
        <v>-3486.67</v>
      </c>
      <c r="I81" s="17">
        <v>-1722</v>
      </c>
      <c r="J81" s="17">
        <v>-1824</v>
      </c>
      <c r="K81" s="18">
        <v>0</v>
      </c>
      <c r="L81" s="18">
        <v>0</v>
      </c>
      <c r="M81" s="17">
        <f t="shared" si="10"/>
        <v>-3546</v>
      </c>
      <c r="N81" s="17">
        <v>-7032.67</v>
      </c>
      <c r="O81" s="19">
        <v>52967.33</v>
      </c>
    </row>
    <row r="82" spans="1:15" x14ac:dyDescent="0.25">
      <c r="A82" s="11" t="s">
        <v>175</v>
      </c>
      <c r="B82" s="12" t="s">
        <v>176</v>
      </c>
      <c r="C82" s="13" t="s">
        <v>25</v>
      </c>
      <c r="D82" s="14">
        <v>44470</v>
      </c>
      <c r="E82" s="15" t="s">
        <v>115</v>
      </c>
      <c r="F82" s="15" t="s">
        <v>30</v>
      </c>
      <c r="G82" s="17">
        <v>60000</v>
      </c>
      <c r="H82" s="17">
        <v>-2881.69</v>
      </c>
      <c r="I82" s="17">
        <v>-1722</v>
      </c>
      <c r="J82" s="17">
        <v>-1824</v>
      </c>
      <c r="K82" s="17">
        <v>-3024.9</v>
      </c>
      <c r="L82" s="18">
        <v>0</v>
      </c>
      <c r="M82" s="17">
        <f>J82+I82+K82+L82</f>
        <v>-6570.9</v>
      </c>
      <c r="N82" s="17">
        <v>-9452.59</v>
      </c>
      <c r="O82" s="19">
        <v>50547.41</v>
      </c>
    </row>
    <row r="83" spans="1:15" x14ac:dyDescent="0.25">
      <c r="A83" s="11" t="s">
        <v>177</v>
      </c>
      <c r="B83" s="12" t="s">
        <v>178</v>
      </c>
      <c r="C83" s="13" t="s">
        <v>25</v>
      </c>
      <c r="D83" s="14">
        <v>43313</v>
      </c>
      <c r="E83" s="15" t="s">
        <v>115</v>
      </c>
      <c r="F83" s="15" t="s">
        <v>30</v>
      </c>
      <c r="G83" s="17">
        <v>60000</v>
      </c>
      <c r="H83" s="17">
        <v>-3486.67</v>
      </c>
      <c r="I83" s="17">
        <v>-1722</v>
      </c>
      <c r="J83" s="17">
        <v>-1824</v>
      </c>
      <c r="K83" s="18">
        <v>0</v>
      </c>
      <c r="L83" s="18">
        <v>0</v>
      </c>
      <c r="M83" s="17">
        <f t="shared" si="10"/>
        <v>-3546</v>
      </c>
      <c r="N83" s="17">
        <v>-7032.67</v>
      </c>
      <c r="O83" s="19">
        <v>52967.33</v>
      </c>
    </row>
    <row r="84" spans="1:15" x14ac:dyDescent="0.25">
      <c r="A84" s="11" t="s">
        <v>179</v>
      </c>
      <c r="B84" s="12" t="s">
        <v>180</v>
      </c>
      <c r="C84" s="13" t="s">
        <v>25</v>
      </c>
      <c r="D84" s="14">
        <v>44095</v>
      </c>
      <c r="E84" s="15" t="s">
        <v>181</v>
      </c>
      <c r="F84" s="15" t="s">
        <v>30</v>
      </c>
      <c r="G84" s="17">
        <v>30000</v>
      </c>
      <c r="H84" s="18">
        <v>0</v>
      </c>
      <c r="I84" s="15">
        <v>-861</v>
      </c>
      <c r="J84" s="15">
        <v>-912</v>
      </c>
      <c r="K84" s="18">
        <v>0</v>
      </c>
      <c r="L84" s="18">
        <v>0</v>
      </c>
      <c r="M84" s="17">
        <f t="shared" si="10"/>
        <v>-1773</v>
      </c>
      <c r="N84" s="17">
        <v>-1773</v>
      </c>
      <c r="O84" s="19">
        <v>28227</v>
      </c>
    </row>
    <row r="85" spans="1:15" x14ac:dyDescent="0.25">
      <c r="A85" s="20" t="s">
        <v>34</v>
      </c>
      <c r="B85" s="12"/>
      <c r="C85" s="13"/>
      <c r="D85" s="14"/>
      <c r="E85" s="15"/>
      <c r="F85" s="15"/>
      <c r="G85" s="21">
        <f>SUM(G79:G84)</f>
        <v>410000</v>
      </c>
      <c r="H85" s="21">
        <f>SUM(H79:H84)</f>
        <v>-33007.69</v>
      </c>
      <c r="I85" s="21">
        <f>SUM(I79:I84)</f>
        <v>-11767</v>
      </c>
      <c r="J85" s="21">
        <f>SUM(J79:J84)</f>
        <v>-12464</v>
      </c>
      <c r="K85" s="21">
        <f>SUM(K79:K84)</f>
        <v>-7562.25</v>
      </c>
      <c r="L85" s="18">
        <v>0</v>
      </c>
      <c r="M85" s="21">
        <f>SUM(M79:M84)</f>
        <v>-31793.25</v>
      </c>
      <c r="N85" s="21">
        <f>SUM(N79:N84)</f>
        <v>-64800.94</v>
      </c>
      <c r="O85" s="22">
        <f>SUM(O79:O84)</f>
        <v>345199.06</v>
      </c>
    </row>
    <row r="86" spans="1:15" x14ac:dyDescent="0.25">
      <c r="A86" s="23" t="s">
        <v>182</v>
      </c>
      <c r="B86" s="24"/>
      <c r="C86" s="25"/>
      <c r="D86" s="26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9"/>
    </row>
    <row r="87" spans="1:15" x14ac:dyDescent="0.25">
      <c r="A87" s="11" t="s">
        <v>183</v>
      </c>
      <c r="B87" s="12" t="s">
        <v>184</v>
      </c>
      <c r="C87" s="13" t="s">
        <v>20</v>
      </c>
      <c r="D87" s="14">
        <v>44480</v>
      </c>
      <c r="E87" s="15" t="s">
        <v>41</v>
      </c>
      <c r="F87" s="15" t="s">
        <v>30</v>
      </c>
      <c r="G87" s="17">
        <v>120000</v>
      </c>
      <c r="H87" s="17">
        <v>-16809.86</v>
      </c>
      <c r="I87" s="17">
        <v>-3444</v>
      </c>
      <c r="J87" s="17">
        <v>-3648</v>
      </c>
      <c r="K87" s="18">
        <v>0</v>
      </c>
      <c r="L87" s="18">
        <v>0</v>
      </c>
      <c r="M87" s="17">
        <f>J87+I87+K87+L87</f>
        <v>-7092</v>
      </c>
      <c r="N87" s="17">
        <v>-23901.86</v>
      </c>
      <c r="O87" s="19">
        <v>96098.14</v>
      </c>
    </row>
    <row r="88" spans="1:15" x14ac:dyDescent="0.25">
      <c r="A88" s="20" t="s">
        <v>34</v>
      </c>
      <c r="B88" s="15"/>
      <c r="C88" s="30"/>
      <c r="D88" s="15"/>
      <c r="E88" s="15"/>
      <c r="F88" s="15"/>
      <c r="G88" s="21">
        <f>SUM(G87:G87)</f>
        <v>120000</v>
      </c>
      <c r="H88" s="21">
        <f>SUM(H87:H87)</f>
        <v>-16809.86</v>
      </c>
      <c r="I88" s="21">
        <f>SUM(I87:I87)</f>
        <v>-3444</v>
      </c>
      <c r="J88" s="21">
        <f>SUM(J87:J87)</f>
        <v>-3648</v>
      </c>
      <c r="K88" s="48">
        <v>0</v>
      </c>
      <c r="L88" s="48">
        <v>0</v>
      </c>
      <c r="M88" s="21">
        <f>SUM(M87:M87)</f>
        <v>-7092</v>
      </c>
      <c r="N88" s="21">
        <f>SUM(N87:N87)</f>
        <v>-23901.86</v>
      </c>
      <c r="O88" s="22">
        <f>SUM(O87:O87)</f>
        <v>96098.14</v>
      </c>
    </row>
    <row r="89" spans="1:15" x14ac:dyDescent="0.25">
      <c r="A89" s="23" t="s">
        <v>185</v>
      </c>
      <c r="B89" s="27"/>
      <c r="C89" s="31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32"/>
    </row>
    <row r="90" spans="1:15" x14ac:dyDescent="0.25">
      <c r="A90" s="11" t="s">
        <v>186</v>
      </c>
      <c r="B90" s="12" t="s">
        <v>187</v>
      </c>
      <c r="C90" s="13" t="s">
        <v>20</v>
      </c>
      <c r="D90" s="14">
        <v>44263</v>
      </c>
      <c r="E90" s="15" t="s">
        <v>41</v>
      </c>
      <c r="F90" s="15" t="s">
        <v>30</v>
      </c>
      <c r="G90" s="17">
        <v>120000</v>
      </c>
      <c r="H90" s="17">
        <v>-16809.86</v>
      </c>
      <c r="I90" s="17">
        <v>-3444</v>
      </c>
      <c r="J90" s="17">
        <v>-3648</v>
      </c>
      <c r="K90" s="18">
        <v>0</v>
      </c>
      <c r="L90" s="18">
        <v>0</v>
      </c>
      <c r="M90" s="17">
        <f>J90+I90+K90+L90</f>
        <v>-7092</v>
      </c>
      <c r="N90" s="17">
        <v>-23901.86</v>
      </c>
      <c r="O90" s="19">
        <v>96098.14</v>
      </c>
    </row>
    <row r="91" spans="1:15" x14ac:dyDescent="0.25">
      <c r="A91" s="11" t="s">
        <v>188</v>
      </c>
      <c r="B91" s="11" t="s">
        <v>189</v>
      </c>
      <c r="C91" s="13" t="s">
        <v>25</v>
      </c>
      <c r="D91" s="14">
        <v>44682</v>
      </c>
      <c r="E91" s="15" t="s">
        <v>115</v>
      </c>
      <c r="F91" s="15" t="s">
        <v>30</v>
      </c>
      <c r="G91" s="17">
        <v>60000</v>
      </c>
      <c r="H91" s="17">
        <v>-3486.67</v>
      </c>
      <c r="I91" s="17">
        <v>-1722</v>
      </c>
      <c r="J91" s="17">
        <v>-1824</v>
      </c>
      <c r="K91" s="18">
        <v>0</v>
      </c>
      <c r="L91" s="18">
        <v>0</v>
      </c>
      <c r="M91" s="17">
        <f>J91+I91+K91+L91</f>
        <v>-3546</v>
      </c>
      <c r="N91" s="17">
        <f t="shared" ref="N91" si="11">H91+I91+J91+K91</f>
        <v>-7032.67</v>
      </c>
      <c r="O91" s="19">
        <f t="shared" ref="O91" si="12">G91+N91</f>
        <v>52967.33</v>
      </c>
    </row>
    <row r="92" spans="1:15" x14ac:dyDescent="0.25">
      <c r="A92" s="20" t="s">
        <v>34</v>
      </c>
      <c r="B92" s="15"/>
      <c r="C92" s="30"/>
      <c r="D92" s="15"/>
      <c r="E92" s="15"/>
      <c r="F92" s="15"/>
      <c r="G92" s="21">
        <f>SUM(G90:G91)</f>
        <v>180000</v>
      </c>
      <c r="H92" s="21">
        <f>SUM(H90:H91)</f>
        <v>-20296.53</v>
      </c>
      <c r="I92" s="21">
        <f>SUM(I90:I91)</f>
        <v>-5166</v>
      </c>
      <c r="J92" s="21">
        <f>SUM(J90:J91)</f>
        <v>-5472</v>
      </c>
      <c r="K92" s="48"/>
      <c r="L92" s="48">
        <v>0</v>
      </c>
      <c r="M92" s="21">
        <f>SUM(M90:M91)</f>
        <v>-10638</v>
      </c>
      <c r="N92" s="21">
        <f>SUM(N90:N91)</f>
        <v>-30934.53</v>
      </c>
      <c r="O92" s="22">
        <f>SUM(O90:O91)</f>
        <v>149065.47</v>
      </c>
    </row>
    <row r="93" spans="1:15" x14ac:dyDescent="0.25">
      <c r="A93" s="23" t="s">
        <v>190</v>
      </c>
      <c r="B93" s="27"/>
      <c r="C93" s="31"/>
      <c r="D93" s="27"/>
      <c r="E93" s="27"/>
      <c r="F93" s="27"/>
      <c r="G93" s="43"/>
      <c r="H93" s="43"/>
      <c r="I93" s="43"/>
      <c r="J93" s="43"/>
      <c r="K93" s="44"/>
      <c r="L93" s="44"/>
      <c r="M93" s="44"/>
      <c r="N93" s="43"/>
      <c r="O93" s="45"/>
    </row>
    <row r="94" spans="1:15" x14ac:dyDescent="0.25">
      <c r="A94" s="11" t="s">
        <v>191</v>
      </c>
      <c r="B94" s="12" t="s">
        <v>192</v>
      </c>
      <c r="C94" s="13" t="s">
        <v>20</v>
      </c>
      <c r="D94" s="14">
        <v>44348</v>
      </c>
      <c r="E94" s="15" t="s">
        <v>41</v>
      </c>
      <c r="F94" s="15" t="s">
        <v>30</v>
      </c>
      <c r="G94" s="17">
        <v>110000</v>
      </c>
      <c r="H94" s="17">
        <v>-14457.61</v>
      </c>
      <c r="I94" s="17">
        <v>-3157</v>
      </c>
      <c r="J94" s="17">
        <v>-3344</v>
      </c>
      <c r="K94" s="18">
        <v>0</v>
      </c>
      <c r="L94" s="18">
        <v>0</v>
      </c>
      <c r="M94" s="17">
        <f t="shared" ref="M94:M110" si="13">J94+I94+K94+L94</f>
        <v>-6501</v>
      </c>
      <c r="N94" s="17">
        <f>H94+I94+J94+K94</f>
        <v>-20958.61</v>
      </c>
      <c r="O94" s="19">
        <f>G94+N94</f>
        <v>89041.39</v>
      </c>
    </row>
    <row r="95" spans="1:15" x14ac:dyDescent="0.25">
      <c r="A95" s="11" t="s">
        <v>193</v>
      </c>
      <c r="B95" s="12" t="s">
        <v>194</v>
      </c>
      <c r="C95" s="13" t="s">
        <v>20</v>
      </c>
      <c r="D95" s="14">
        <v>44448</v>
      </c>
      <c r="E95" s="15" t="s">
        <v>56</v>
      </c>
      <c r="F95" s="15" t="s">
        <v>30</v>
      </c>
      <c r="G95" s="17">
        <v>45000</v>
      </c>
      <c r="H95" s="17">
        <v>-1148.33</v>
      </c>
      <c r="I95" s="17">
        <v>-1291.5</v>
      </c>
      <c r="J95" s="17">
        <v>-1368</v>
      </c>
      <c r="K95" s="18">
        <v>0</v>
      </c>
      <c r="L95" s="18">
        <v>0</v>
      </c>
      <c r="M95" s="17">
        <f t="shared" si="13"/>
        <v>-2659.5</v>
      </c>
      <c r="N95" s="17">
        <f t="shared" ref="N95:N110" si="14">H95+I95+J95+K95</f>
        <v>-3807.83</v>
      </c>
      <c r="O95" s="19">
        <f t="shared" ref="O95:O97" si="15">G95+N95</f>
        <v>41192.17</v>
      </c>
    </row>
    <row r="96" spans="1:15" x14ac:dyDescent="0.25">
      <c r="A96" s="11" t="s">
        <v>195</v>
      </c>
      <c r="B96" s="12" t="s">
        <v>196</v>
      </c>
      <c r="C96" s="13" t="s">
        <v>20</v>
      </c>
      <c r="D96" s="14">
        <v>44230</v>
      </c>
      <c r="E96" s="15" t="s">
        <v>56</v>
      </c>
      <c r="F96" s="15" t="s">
        <v>30</v>
      </c>
      <c r="G96" s="17">
        <v>45000</v>
      </c>
      <c r="H96" s="17">
        <v>-1148.33</v>
      </c>
      <c r="I96" s="17">
        <v>-1291.5</v>
      </c>
      <c r="J96" s="17">
        <v>-1368</v>
      </c>
      <c r="K96" s="18">
        <v>0</v>
      </c>
      <c r="L96" s="18">
        <v>0</v>
      </c>
      <c r="M96" s="17">
        <f t="shared" si="13"/>
        <v>-2659.5</v>
      </c>
      <c r="N96" s="17">
        <f t="shared" si="14"/>
        <v>-3807.83</v>
      </c>
      <c r="O96" s="19">
        <f t="shared" si="15"/>
        <v>41192.17</v>
      </c>
    </row>
    <row r="97" spans="1:15" x14ac:dyDescent="0.25">
      <c r="A97" s="11" t="s">
        <v>197</v>
      </c>
      <c r="B97" s="12" t="s">
        <v>198</v>
      </c>
      <c r="C97" s="13" t="s">
        <v>25</v>
      </c>
      <c r="D97" s="14">
        <v>38231</v>
      </c>
      <c r="E97" s="15" t="s">
        <v>56</v>
      </c>
      <c r="F97" s="15" t="s">
        <v>30</v>
      </c>
      <c r="G97" s="17">
        <v>45000</v>
      </c>
      <c r="H97" s="17">
        <v>-1148.33</v>
      </c>
      <c r="I97" s="17">
        <v>-1291.5</v>
      </c>
      <c r="J97" s="17">
        <v>-1368</v>
      </c>
      <c r="K97" s="18">
        <v>0</v>
      </c>
      <c r="L97" s="18">
        <v>0</v>
      </c>
      <c r="M97" s="17">
        <f t="shared" si="13"/>
        <v>-2659.5</v>
      </c>
      <c r="N97" s="17">
        <f t="shared" si="14"/>
        <v>-3807.83</v>
      </c>
      <c r="O97" s="19">
        <f t="shared" si="15"/>
        <v>41192.17</v>
      </c>
    </row>
    <row r="98" spans="1:15" x14ac:dyDescent="0.25">
      <c r="A98" s="11" t="s">
        <v>199</v>
      </c>
      <c r="B98" s="12"/>
      <c r="C98" s="13" t="s">
        <v>20</v>
      </c>
      <c r="D98" s="14">
        <v>44652</v>
      </c>
      <c r="E98" s="15" t="s">
        <v>200</v>
      </c>
      <c r="F98" s="15" t="s">
        <v>30</v>
      </c>
      <c r="G98" s="17">
        <v>30000</v>
      </c>
      <c r="H98" s="18">
        <v>0</v>
      </c>
      <c r="I98" s="17">
        <v>-861</v>
      </c>
      <c r="J98" s="17">
        <v>-912</v>
      </c>
      <c r="K98" s="18"/>
      <c r="L98" s="18"/>
      <c r="M98" s="17">
        <f t="shared" si="13"/>
        <v>-1773</v>
      </c>
      <c r="N98" s="17">
        <f t="shared" si="14"/>
        <v>-1773</v>
      </c>
      <c r="O98" s="19">
        <f>G98+N98</f>
        <v>28227</v>
      </c>
    </row>
    <row r="99" spans="1:15" x14ac:dyDescent="0.25">
      <c r="A99" s="11" t="s">
        <v>201</v>
      </c>
      <c r="B99" s="12" t="s">
        <v>202</v>
      </c>
      <c r="C99" s="13" t="s">
        <v>25</v>
      </c>
      <c r="D99" s="14">
        <v>42856</v>
      </c>
      <c r="E99" s="15" t="s">
        <v>203</v>
      </c>
      <c r="F99" s="15" t="s">
        <v>30</v>
      </c>
      <c r="G99" s="17">
        <v>26700</v>
      </c>
      <c r="H99" s="18">
        <v>0</v>
      </c>
      <c r="I99" s="15">
        <v>-766.29</v>
      </c>
      <c r="J99" s="15">
        <v>-811.68</v>
      </c>
      <c r="K99" s="18">
        <v>0</v>
      </c>
      <c r="L99" s="18">
        <v>0</v>
      </c>
      <c r="M99" s="17">
        <f t="shared" si="13"/>
        <v>-1577.9699999999998</v>
      </c>
      <c r="N99" s="17">
        <f t="shared" si="14"/>
        <v>-1577.9699999999998</v>
      </c>
      <c r="O99" s="19">
        <f t="shared" ref="O99:O110" si="16">G99+N99</f>
        <v>25122.03</v>
      </c>
    </row>
    <row r="100" spans="1:15" x14ac:dyDescent="0.25">
      <c r="A100" s="11" t="s">
        <v>204</v>
      </c>
      <c r="B100" s="12" t="s">
        <v>205</v>
      </c>
      <c r="C100" s="13" t="s">
        <v>25</v>
      </c>
      <c r="D100" s="14">
        <v>42248</v>
      </c>
      <c r="E100" s="15" t="s">
        <v>203</v>
      </c>
      <c r="F100" s="15" t="s">
        <v>30</v>
      </c>
      <c r="G100" s="17">
        <v>26700</v>
      </c>
      <c r="H100" s="18">
        <v>0</v>
      </c>
      <c r="I100" s="15">
        <v>-766.29</v>
      </c>
      <c r="J100" s="15">
        <v>-811.68</v>
      </c>
      <c r="K100" s="18">
        <v>0</v>
      </c>
      <c r="L100" s="18">
        <v>0</v>
      </c>
      <c r="M100" s="17">
        <f t="shared" si="13"/>
        <v>-1577.9699999999998</v>
      </c>
      <c r="N100" s="17">
        <f t="shared" si="14"/>
        <v>-1577.9699999999998</v>
      </c>
      <c r="O100" s="19">
        <f t="shared" si="16"/>
        <v>25122.03</v>
      </c>
    </row>
    <row r="101" spans="1:15" x14ac:dyDescent="0.25">
      <c r="A101" s="11" t="s">
        <v>206</v>
      </c>
      <c r="B101" s="12" t="s">
        <v>207</v>
      </c>
      <c r="C101" s="13" t="s">
        <v>25</v>
      </c>
      <c r="D101" s="14">
        <v>40148</v>
      </c>
      <c r="E101" s="15" t="s">
        <v>203</v>
      </c>
      <c r="F101" s="15" t="s">
        <v>30</v>
      </c>
      <c r="G101" s="17">
        <v>26700</v>
      </c>
      <c r="H101" s="18">
        <v>0</v>
      </c>
      <c r="I101" s="15">
        <v>-766.29</v>
      </c>
      <c r="J101" s="15">
        <v>-811.68</v>
      </c>
      <c r="K101" s="17">
        <v>-1512.45</v>
      </c>
      <c r="L101" s="18">
        <v>0</v>
      </c>
      <c r="M101" s="17">
        <v>-3090.42</v>
      </c>
      <c r="N101" s="17">
        <v>-3090.42</v>
      </c>
      <c r="O101" s="19">
        <f t="shared" si="16"/>
        <v>23609.58</v>
      </c>
    </row>
    <row r="102" spans="1:15" ht="26.25" x14ac:dyDescent="0.25">
      <c r="A102" s="49" t="s">
        <v>208</v>
      </c>
      <c r="B102" s="12"/>
      <c r="C102" s="13" t="s">
        <v>25</v>
      </c>
      <c r="D102" s="50">
        <v>44713</v>
      </c>
      <c r="E102" s="15" t="s">
        <v>209</v>
      </c>
      <c r="F102" s="16" t="s">
        <v>106</v>
      </c>
      <c r="G102" s="51">
        <v>20000</v>
      </c>
      <c r="H102" s="18">
        <v>0</v>
      </c>
      <c r="I102" s="52">
        <v>-574</v>
      </c>
      <c r="J102" s="53">
        <v>-608</v>
      </c>
      <c r="K102" s="18">
        <v>0</v>
      </c>
      <c r="L102" s="18">
        <v>0</v>
      </c>
      <c r="M102" s="17">
        <f t="shared" si="13"/>
        <v>-1182</v>
      </c>
      <c r="N102" s="17">
        <f t="shared" si="14"/>
        <v>-1182</v>
      </c>
      <c r="O102" s="19">
        <f t="shared" si="16"/>
        <v>18818</v>
      </c>
    </row>
    <row r="103" spans="1:15" ht="26.25" x14ac:dyDescent="0.25">
      <c r="A103" s="11" t="s">
        <v>210</v>
      </c>
      <c r="B103" s="12" t="s">
        <v>211</v>
      </c>
      <c r="C103" s="13" t="s">
        <v>25</v>
      </c>
      <c r="D103" s="14">
        <v>38261</v>
      </c>
      <c r="E103" s="15" t="s">
        <v>209</v>
      </c>
      <c r="F103" s="16" t="s">
        <v>106</v>
      </c>
      <c r="G103" s="17">
        <v>21300</v>
      </c>
      <c r="H103" s="18">
        <v>0</v>
      </c>
      <c r="I103" s="15">
        <v>-611.30999999999995</v>
      </c>
      <c r="J103" s="54">
        <v>-647.52</v>
      </c>
      <c r="K103" s="18">
        <v>0</v>
      </c>
      <c r="L103" s="18">
        <v>0</v>
      </c>
      <c r="M103" s="17">
        <f t="shared" si="13"/>
        <v>-1258.83</v>
      </c>
      <c r="N103" s="17">
        <f t="shared" si="14"/>
        <v>-1258.83</v>
      </c>
      <c r="O103" s="19">
        <f t="shared" si="16"/>
        <v>20041.169999999998</v>
      </c>
    </row>
    <row r="104" spans="1:15" ht="26.25" x14ac:dyDescent="0.25">
      <c r="A104" s="49" t="s">
        <v>212</v>
      </c>
      <c r="B104" s="12"/>
      <c r="C104" s="13" t="s">
        <v>25</v>
      </c>
      <c r="D104" s="50">
        <v>44713</v>
      </c>
      <c r="E104" s="15" t="s">
        <v>209</v>
      </c>
      <c r="F104" s="16" t="s">
        <v>106</v>
      </c>
      <c r="G104" s="51">
        <v>20000</v>
      </c>
      <c r="H104" s="18">
        <v>0</v>
      </c>
      <c r="I104" s="52">
        <v>-574</v>
      </c>
      <c r="J104" s="53">
        <v>-608</v>
      </c>
      <c r="K104" s="18">
        <v>0</v>
      </c>
      <c r="L104" s="18">
        <v>0</v>
      </c>
      <c r="M104" s="17">
        <f t="shared" si="13"/>
        <v>-1182</v>
      </c>
      <c r="N104" s="17">
        <f t="shared" si="14"/>
        <v>-1182</v>
      </c>
      <c r="O104" s="19">
        <f t="shared" si="16"/>
        <v>18818</v>
      </c>
    </row>
    <row r="105" spans="1:15" ht="26.25" x14ac:dyDescent="0.25">
      <c r="A105" s="11" t="s">
        <v>213</v>
      </c>
      <c r="B105" s="12" t="s">
        <v>214</v>
      </c>
      <c r="C105" s="13" t="s">
        <v>25</v>
      </c>
      <c r="D105" s="14">
        <v>43782</v>
      </c>
      <c r="E105" s="15" t="s">
        <v>209</v>
      </c>
      <c r="F105" s="16" t="s">
        <v>106</v>
      </c>
      <c r="G105" s="17">
        <v>21300</v>
      </c>
      <c r="H105" s="18">
        <v>0</v>
      </c>
      <c r="I105" s="15">
        <v>-611.30999999999995</v>
      </c>
      <c r="J105" s="54">
        <v>-647.52</v>
      </c>
      <c r="K105" s="18">
        <v>0</v>
      </c>
      <c r="L105" s="18">
        <v>0</v>
      </c>
      <c r="M105" s="17">
        <f t="shared" si="13"/>
        <v>-1258.83</v>
      </c>
      <c r="N105" s="17">
        <f t="shared" si="14"/>
        <v>-1258.83</v>
      </c>
      <c r="O105" s="19">
        <f t="shared" si="16"/>
        <v>20041.169999999998</v>
      </c>
    </row>
    <row r="106" spans="1:15" ht="26.25" x14ac:dyDescent="0.25">
      <c r="A106" s="55" t="s">
        <v>215</v>
      </c>
      <c r="B106" s="12"/>
      <c r="C106" s="13" t="s">
        <v>25</v>
      </c>
      <c r="D106" s="50">
        <v>44713</v>
      </c>
      <c r="E106" s="15" t="s">
        <v>209</v>
      </c>
      <c r="F106" s="16" t="s">
        <v>106</v>
      </c>
      <c r="G106" s="51">
        <v>20000</v>
      </c>
      <c r="H106" s="18">
        <v>0</v>
      </c>
      <c r="I106" s="52">
        <v>-574</v>
      </c>
      <c r="J106" s="52">
        <v>-608</v>
      </c>
      <c r="K106" s="18">
        <v>0</v>
      </c>
      <c r="L106" s="18">
        <v>0</v>
      </c>
      <c r="M106" s="17">
        <f t="shared" si="13"/>
        <v>-1182</v>
      </c>
      <c r="N106" s="17">
        <f t="shared" si="14"/>
        <v>-1182</v>
      </c>
      <c r="O106" s="19">
        <f t="shared" si="16"/>
        <v>18818</v>
      </c>
    </row>
    <row r="107" spans="1:15" ht="26.25" x14ac:dyDescent="0.25">
      <c r="A107" s="49" t="s">
        <v>216</v>
      </c>
      <c r="B107" s="12"/>
      <c r="C107" s="13" t="s">
        <v>25</v>
      </c>
      <c r="D107" s="50">
        <v>44713</v>
      </c>
      <c r="E107" s="15" t="s">
        <v>209</v>
      </c>
      <c r="F107" s="16" t="s">
        <v>106</v>
      </c>
      <c r="G107" s="51">
        <v>20000</v>
      </c>
      <c r="H107" s="18">
        <v>0</v>
      </c>
      <c r="I107" s="52">
        <v>-574</v>
      </c>
      <c r="J107" s="53">
        <v>-608</v>
      </c>
      <c r="K107" s="18">
        <v>0</v>
      </c>
      <c r="L107" s="18">
        <v>0</v>
      </c>
      <c r="M107" s="17">
        <f t="shared" si="13"/>
        <v>-1182</v>
      </c>
      <c r="N107" s="17">
        <f t="shared" si="14"/>
        <v>-1182</v>
      </c>
      <c r="O107" s="19">
        <f t="shared" si="16"/>
        <v>18818</v>
      </c>
    </row>
    <row r="108" spans="1:15" ht="26.25" x14ac:dyDescent="0.25">
      <c r="A108" s="11" t="s">
        <v>217</v>
      </c>
      <c r="B108" s="12" t="s">
        <v>218</v>
      </c>
      <c r="C108" s="13" t="s">
        <v>20</v>
      </c>
      <c r="D108" s="14">
        <v>44312</v>
      </c>
      <c r="E108" s="15" t="s">
        <v>209</v>
      </c>
      <c r="F108" s="16" t="s">
        <v>106</v>
      </c>
      <c r="G108" s="17">
        <v>21500</v>
      </c>
      <c r="H108" s="18">
        <v>0</v>
      </c>
      <c r="I108" s="15">
        <v>-617.04999999999995</v>
      </c>
      <c r="J108" s="54">
        <v>-653.6</v>
      </c>
      <c r="K108" s="18" t="s">
        <v>2</v>
      </c>
      <c r="L108" s="18">
        <v>0</v>
      </c>
      <c r="M108" s="17">
        <f>SUM(I108:L108)</f>
        <v>-1270.6500000000001</v>
      </c>
      <c r="N108" s="17">
        <f>SUM(H108,M108)</f>
        <v>-1270.6500000000001</v>
      </c>
      <c r="O108" s="19">
        <f t="shared" si="16"/>
        <v>20229.349999999999</v>
      </c>
    </row>
    <row r="109" spans="1:15" ht="26.25" x14ac:dyDescent="0.25">
      <c r="A109" s="11" t="s">
        <v>219</v>
      </c>
      <c r="B109" s="12" t="s">
        <v>220</v>
      </c>
      <c r="C109" s="13" t="s">
        <v>20</v>
      </c>
      <c r="D109" s="14">
        <v>41730</v>
      </c>
      <c r="E109" s="15" t="s">
        <v>221</v>
      </c>
      <c r="F109" s="16" t="s">
        <v>106</v>
      </c>
      <c r="G109" s="17">
        <v>15000</v>
      </c>
      <c r="H109" s="18">
        <v>0</v>
      </c>
      <c r="I109" s="15">
        <v>-430.5</v>
      </c>
      <c r="J109" s="54">
        <v>-456</v>
      </c>
      <c r="K109" s="18">
        <v>0</v>
      </c>
      <c r="L109" s="18">
        <v>0</v>
      </c>
      <c r="M109" s="17">
        <f t="shared" si="13"/>
        <v>-886.5</v>
      </c>
      <c r="N109" s="17">
        <f t="shared" si="14"/>
        <v>-886.5</v>
      </c>
      <c r="O109" s="19">
        <f t="shared" si="16"/>
        <v>14113.5</v>
      </c>
    </row>
    <row r="110" spans="1:15" ht="26.25" x14ac:dyDescent="0.25">
      <c r="A110" s="11" t="s">
        <v>222</v>
      </c>
      <c r="B110" s="12" t="s">
        <v>223</v>
      </c>
      <c r="C110" s="13" t="s">
        <v>20</v>
      </c>
      <c r="D110" s="14">
        <v>40664</v>
      </c>
      <c r="E110" s="15" t="s">
        <v>224</v>
      </c>
      <c r="F110" s="16" t="s">
        <v>106</v>
      </c>
      <c r="G110" s="17">
        <v>30200</v>
      </c>
      <c r="H110" s="18">
        <v>0</v>
      </c>
      <c r="I110" s="15">
        <v>-866.74</v>
      </c>
      <c r="J110" s="54">
        <v>-918.08</v>
      </c>
      <c r="K110" s="18">
        <v>0</v>
      </c>
      <c r="L110" s="18">
        <v>0</v>
      </c>
      <c r="M110" s="17">
        <f t="shared" si="13"/>
        <v>-1784.8200000000002</v>
      </c>
      <c r="N110" s="17">
        <f t="shared" si="14"/>
        <v>-1784.8200000000002</v>
      </c>
      <c r="O110" s="19">
        <f t="shared" si="16"/>
        <v>28415.18</v>
      </c>
    </row>
    <row r="111" spans="1:15" ht="26.25" x14ac:dyDescent="0.25">
      <c r="A111" s="11" t="s">
        <v>225</v>
      </c>
      <c r="B111" s="15"/>
      <c r="C111" s="13" t="s">
        <v>20</v>
      </c>
      <c r="D111" s="14">
        <v>44652</v>
      </c>
      <c r="E111" s="15" t="s">
        <v>226</v>
      </c>
      <c r="F111" s="16" t="s">
        <v>106</v>
      </c>
      <c r="G111" s="17">
        <v>20000</v>
      </c>
      <c r="H111" s="18">
        <v>0</v>
      </c>
      <c r="I111" s="17">
        <v>-574</v>
      </c>
      <c r="J111" s="17">
        <v>-608</v>
      </c>
      <c r="K111" s="18"/>
      <c r="L111" s="18"/>
      <c r="M111" s="17">
        <f>J111+I111+K111+L111</f>
        <v>-1182</v>
      </c>
      <c r="N111" s="17">
        <f>H111+I111+J111</f>
        <v>-1182</v>
      </c>
      <c r="O111" s="19">
        <f>G111+N111</f>
        <v>18818</v>
      </c>
    </row>
    <row r="112" spans="1:15" x14ac:dyDescent="0.25">
      <c r="A112" s="20" t="s">
        <v>34</v>
      </c>
      <c r="B112" s="15"/>
      <c r="C112" s="30"/>
      <c r="D112" s="15"/>
      <c r="E112" s="15"/>
      <c r="F112" s="15"/>
      <c r="G112" s="21">
        <f>SUM(G94:G111)</f>
        <v>564400</v>
      </c>
      <c r="H112" s="21">
        <f>SUM(H94:H111)</f>
        <v>-17902.599999999999</v>
      </c>
      <c r="I112" s="21">
        <f>SUM(I94:I111)</f>
        <v>-16198.28</v>
      </c>
      <c r="J112" s="21">
        <f>SUM(J94:J111)</f>
        <v>-17157.760000000002</v>
      </c>
      <c r="K112" s="21">
        <f>SUM(K94:K111)</f>
        <v>-1512.45</v>
      </c>
      <c r="L112" s="18">
        <v>0</v>
      </c>
      <c r="M112" s="21">
        <f>SUM(M94:M111)</f>
        <v>-34868.490000000005</v>
      </c>
      <c r="N112" s="21">
        <f>SUM(N94:N111)</f>
        <v>-52771.090000000011</v>
      </c>
      <c r="O112" s="22">
        <f>SUM(O94:O111)</f>
        <v>511628.90999999992</v>
      </c>
    </row>
    <row r="113" spans="1:15" x14ac:dyDescent="0.25">
      <c r="A113" s="23" t="s">
        <v>227</v>
      </c>
      <c r="B113" s="27"/>
      <c r="C113" s="31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32"/>
    </row>
    <row r="114" spans="1:15" x14ac:dyDescent="0.25">
      <c r="A114" s="11" t="s">
        <v>228</v>
      </c>
      <c r="B114" s="12" t="s">
        <v>229</v>
      </c>
      <c r="C114" s="13" t="s">
        <v>20</v>
      </c>
      <c r="D114" s="14">
        <v>39845</v>
      </c>
      <c r="E114" s="15" t="s">
        <v>41</v>
      </c>
      <c r="F114" s="15" t="s">
        <v>30</v>
      </c>
      <c r="G114" s="17">
        <v>90000</v>
      </c>
      <c r="H114" s="17">
        <v>-9374.99</v>
      </c>
      <c r="I114" s="17">
        <v>-2583</v>
      </c>
      <c r="J114" s="17">
        <v>-2736</v>
      </c>
      <c r="K114" s="17">
        <v>-1512.45</v>
      </c>
      <c r="L114" s="18">
        <v>0</v>
      </c>
      <c r="M114" s="17">
        <f>J114+I114+K114+L114</f>
        <v>-6831.45</v>
      </c>
      <c r="N114" s="17">
        <v>-16206.44</v>
      </c>
      <c r="O114" s="19">
        <v>73793.56</v>
      </c>
    </row>
    <row r="115" spans="1:15" x14ac:dyDescent="0.25">
      <c r="A115" s="11" t="s">
        <v>230</v>
      </c>
      <c r="B115" s="12" t="s">
        <v>231</v>
      </c>
      <c r="C115" s="13" t="s">
        <v>20</v>
      </c>
      <c r="D115" s="14">
        <v>42644</v>
      </c>
      <c r="E115" s="15" t="s">
        <v>232</v>
      </c>
      <c r="F115" s="15" t="s">
        <v>30</v>
      </c>
      <c r="G115" s="17">
        <v>32500</v>
      </c>
      <c r="H115" s="18">
        <v>0</v>
      </c>
      <c r="I115" s="15">
        <v>-932.75</v>
      </c>
      <c r="J115" s="15">
        <v>-988</v>
      </c>
      <c r="K115" s="18">
        <v>0</v>
      </c>
      <c r="L115" s="18">
        <v>0</v>
      </c>
      <c r="M115" s="17">
        <f>J115+I115+K115+L115</f>
        <v>-1920.75</v>
      </c>
      <c r="N115" s="17">
        <v>-1920.75</v>
      </c>
      <c r="O115" s="19">
        <v>30579.25</v>
      </c>
    </row>
    <row r="116" spans="1:15" x14ac:dyDescent="0.25">
      <c r="A116" s="20" t="s">
        <v>34</v>
      </c>
      <c r="B116" s="15"/>
      <c r="C116" s="30"/>
      <c r="D116" s="15"/>
      <c r="E116" s="15"/>
      <c r="F116" s="15"/>
      <c r="G116" s="21">
        <f>SUM(G114:G115)</f>
        <v>122500</v>
      </c>
      <c r="H116" s="21">
        <f>SUM(H114:H115)</f>
        <v>-9374.99</v>
      </c>
      <c r="I116" s="21">
        <f>SUM(I114:I115)</f>
        <v>-3515.75</v>
      </c>
      <c r="J116" s="21">
        <f>SUM(J114:J115)</f>
        <v>-3724</v>
      </c>
      <c r="K116" s="21">
        <f>SUM(K114:K115)</f>
        <v>-1512.45</v>
      </c>
      <c r="L116" s="18">
        <v>0</v>
      </c>
      <c r="M116" s="21">
        <f>SUM(M114:M115)</f>
        <v>-8752.2000000000007</v>
      </c>
      <c r="N116" s="21">
        <f>SUM(N114:N115)</f>
        <v>-18127.190000000002</v>
      </c>
      <c r="O116" s="22">
        <f>SUM(O114:O115)</f>
        <v>104372.81</v>
      </c>
    </row>
    <row r="117" spans="1:15" x14ac:dyDescent="0.25">
      <c r="A117" s="23" t="s">
        <v>233</v>
      </c>
      <c r="B117" s="27"/>
      <c r="C117" s="31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32"/>
    </row>
    <row r="118" spans="1:15" x14ac:dyDescent="0.25">
      <c r="A118" s="11" t="s">
        <v>234</v>
      </c>
      <c r="B118" s="12" t="s">
        <v>235</v>
      </c>
      <c r="C118" s="13" t="s">
        <v>20</v>
      </c>
      <c r="D118" s="14">
        <v>38231</v>
      </c>
      <c r="E118" s="15" t="s">
        <v>236</v>
      </c>
      <c r="F118" s="15" t="s">
        <v>30</v>
      </c>
      <c r="G118" s="17">
        <v>90000</v>
      </c>
      <c r="H118" s="17">
        <v>-9374.99</v>
      </c>
      <c r="I118" s="17">
        <v>-2583</v>
      </c>
      <c r="J118" s="17">
        <v>-2736</v>
      </c>
      <c r="K118" s="17">
        <v>-1512.45</v>
      </c>
      <c r="L118" s="18">
        <v>0</v>
      </c>
      <c r="M118" s="17">
        <f>J118+I118+K118+L118</f>
        <v>-6831.45</v>
      </c>
      <c r="N118" s="17">
        <v>-16206.44</v>
      </c>
      <c r="O118" s="19">
        <v>73793.56</v>
      </c>
    </row>
    <row r="119" spans="1:15" x14ac:dyDescent="0.25">
      <c r="A119" s="11" t="s">
        <v>237</v>
      </c>
      <c r="B119" s="12" t="s">
        <v>238</v>
      </c>
      <c r="C119" s="13" t="s">
        <v>20</v>
      </c>
      <c r="D119" s="14">
        <v>42278</v>
      </c>
      <c r="E119" s="15" t="s">
        <v>181</v>
      </c>
      <c r="F119" s="15" t="s">
        <v>30</v>
      </c>
      <c r="G119" s="17">
        <v>30000</v>
      </c>
      <c r="H119" s="18">
        <v>0</v>
      </c>
      <c r="I119" s="15">
        <v>-861</v>
      </c>
      <c r="J119" s="15">
        <v>-912</v>
      </c>
      <c r="K119" s="18">
        <v>0</v>
      </c>
      <c r="L119" s="18">
        <v>0</v>
      </c>
      <c r="M119" s="17">
        <f>J119+I119+K119+L119</f>
        <v>-1773</v>
      </c>
      <c r="N119" s="17">
        <v>-1773</v>
      </c>
      <c r="O119" s="19">
        <v>28227</v>
      </c>
    </row>
    <row r="120" spans="1:15" x14ac:dyDescent="0.25">
      <c r="A120" s="11" t="s">
        <v>239</v>
      </c>
      <c r="B120" s="12" t="s">
        <v>240</v>
      </c>
      <c r="C120" s="13" t="s">
        <v>25</v>
      </c>
      <c r="D120" s="14">
        <v>38657</v>
      </c>
      <c r="E120" s="15" t="s">
        <v>181</v>
      </c>
      <c r="F120" s="15" t="s">
        <v>30</v>
      </c>
      <c r="G120" s="17">
        <v>32500</v>
      </c>
      <c r="H120" s="18">
        <v>0</v>
      </c>
      <c r="I120" s="15">
        <v>-932.75</v>
      </c>
      <c r="J120" s="15">
        <v>-988</v>
      </c>
      <c r="K120" s="18">
        <v>0</v>
      </c>
      <c r="L120" s="18">
        <v>0</v>
      </c>
      <c r="M120" s="17">
        <f>J120+I120+K120+L120</f>
        <v>-1920.75</v>
      </c>
      <c r="N120" s="17">
        <v>-1920.75</v>
      </c>
      <c r="O120" s="19">
        <v>30579.25</v>
      </c>
    </row>
    <row r="121" spans="1:15" x14ac:dyDescent="0.25">
      <c r="A121" s="11" t="s">
        <v>241</v>
      </c>
      <c r="B121" s="12"/>
      <c r="C121" s="13" t="s">
        <v>20</v>
      </c>
      <c r="D121" s="14">
        <v>44835</v>
      </c>
      <c r="E121" s="15" t="s">
        <v>181</v>
      </c>
      <c r="F121" s="15" t="s">
        <v>30</v>
      </c>
      <c r="G121" s="17">
        <v>20000</v>
      </c>
      <c r="H121" s="18">
        <v>0</v>
      </c>
      <c r="I121" s="15">
        <v>-574</v>
      </c>
      <c r="J121" s="15">
        <v>-608</v>
      </c>
      <c r="K121" s="18">
        <v>0</v>
      </c>
      <c r="L121" s="18">
        <v>0</v>
      </c>
      <c r="M121" s="17">
        <f>J121+I121+K121+L121</f>
        <v>-1182</v>
      </c>
      <c r="N121" s="17">
        <v>-1182</v>
      </c>
      <c r="O121" s="19">
        <v>18818</v>
      </c>
    </row>
    <row r="122" spans="1:15" ht="26.25" x14ac:dyDescent="0.25">
      <c r="A122" s="11" t="s">
        <v>242</v>
      </c>
      <c r="B122" s="12" t="s">
        <v>243</v>
      </c>
      <c r="C122" s="13" t="s">
        <v>25</v>
      </c>
      <c r="D122" s="14">
        <v>44470</v>
      </c>
      <c r="E122" s="15" t="s">
        <v>244</v>
      </c>
      <c r="F122" s="16" t="s">
        <v>106</v>
      </c>
      <c r="G122" s="17">
        <v>20000</v>
      </c>
      <c r="H122" s="18">
        <v>0</v>
      </c>
      <c r="I122" s="15">
        <v>-574</v>
      </c>
      <c r="J122" s="15">
        <v>-608</v>
      </c>
      <c r="K122" s="18">
        <v>0</v>
      </c>
      <c r="L122" s="18">
        <v>0</v>
      </c>
      <c r="M122" s="17">
        <f>J122+I122+K122+L122</f>
        <v>-1182</v>
      </c>
      <c r="N122" s="17">
        <v>-1182</v>
      </c>
      <c r="O122" s="19">
        <v>18818</v>
      </c>
    </row>
    <row r="123" spans="1:15" x14ac:dyDescent="0.25">
      <c r="A123" s="20" t="s">
        <v>34</v>
      </c>
      <c r="B123" s="15"/>
      <c r="C123" s="30"/>
      <c r="D123" s="15"/>
      <c r="E123" s="15"/>
      <c r="F123" s="15"/>
      <c r="G123" s="21">
        <f>SUM(G118:G122)</f>
        <v>192500</v>
      </c>
      <c r="H123" s="21">
        <f>SUM(H118:H122)</f>
        <v>-9374.99</v>
      </c>
      <c r="I123" s="21">
        <f>SUM(I118:I122)</f>
        <v>-5524.75</v>
      </c>
      <c r="J123" s="21">
        <f>SUM(J118:J122)</f>
        <v>-5852</v>
      </c>
      <c r="K123" s="21">
        <f>SUM(K118:K122)</f>
        <v>-1512.45</v>
      </c>
      <c r="L123" s="18">
        <v>0</v>
      </c>
      <c r="M123" s="21">
        <f>SUM(M118:M122)</f>
        <v>-12889.2</v>
      </c>
      <c r="N123" s="21">
        <f>SUM(N118:N122)</f>
        <v>-22264.190000000002</v>
      </c>
      <c r="O123" s="22">
        <f>SUM(O118:O122)</f>
        <v>170235.81</v>
      </c>
    </row>
    <row r="124" spans="1:15" x14ac:dyDescent="0.25">
      <c r="A124" s="23" t="s">
        <v>245</v>
      </c>
      <c r="B124" s="27"/>
      <c r="C124" s="31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32"/>
    </row>
    <row r="125" spans="1:15" x14ac:dyDescent="0.25">
      <c r="A125" s="11" t="s">
        <v>246</v>
      </c>
      <c r="B125" s="12" t="s">
        <v>247</v>
      </c>
      <c r="C125" s="13" t="s">
        <v>20</v>
      </c>
      <c r="D125" s="14">
        <v>42095</v>
      </c>
      <c r="E125" s="15" t="s">
        <v>248</v>
      </c>
      <c r="F125" s="15" t="s">
        <v>30</v>
      </c>
      <c r="G125" s="17">
        <v>32500</v>
      </c>
      <c r="H125" s="18">
        <v>0</v>
      </c>
      <c r="I125" s="15">
        <v>-932.75</v>
      </c>
      <c r="J125" s="15">
        <v>-988</v>
      </c>
      <c r="K125" s="18">
        <v>0</v>
      </c>
      <c r="L125" s="18">
        <v>0</v>
      </c>
      <c r="M125" s="15">
        <f t="shared" ref="M125:M131" si="17">J125+I125+K125+L125</f>
        <v>-1920.75</v>
      </c>
      <c r="N125" s="17">
        <v>-1920.75</v>
      </c>
      <c r="O125" s="19">
        <v>30579.25</v>
      </c>
    </row>
    <row r="126" spans="1:15" ht="26.25" x14ac:dyDescent="0.25">
      <c r="A126" s="11" t="s">
        <v>249</v>
      </c>
      <c r="B126" s="12" t="s">
        <v>250</v>
      </c>
      <c r="C126" s="13" t="s">
        <v>20</v>
      </c>
      <c r="D126" s="14">
        <v>44319</v>
      </c>
      <c r="E126" s="15" t="s">
        <v>105</v>
      </c>
      <c r="F126" s="16" t="s">
        <v>106</v>
      </c>
      <c r="G126" s="17">
        <v>25000</v>
      </c>
      <c r="H126" s="18">
        <v>0</v>
      </c>
      <c r="I126" s="15">
        <v>-717.5</v>
      </c>
      <c r="J126" s="15">
        <v>-760</v>
      </c>
      <c r="K126" s="18">
        <v>0</v>
      </c>
      <c r="L126" s="18">
        <v>0</v>
      </c>
      <c r="M126" s="17">
        <f t="shared" si="17"/>
        <v>-1477.5</v>
      </c>
      <c r="N126" s="17">
        <v>-1477.5</v>
      </c>
      <c r="O126" s="19">
        <v>23522.5</v>
      </c>
    </row>
    <row r="127" spans="1:15" ht="26.25" x14ac:dyDescent="0.25">
      <c r="A127" s="11" t="s">
        <v>251</v>
      </c>
      <c r="B127" s="12" t="s">
        <v>252</v>
      </c>
      <c r="C127" s="13" t="s">
        <v>20</v>
      </c>
      <c r="D127" s="14">
        <v>41312</v>
      </c>
      <c r="E127" s="15" t="s">
        <v>105</v>
      </c>
      <c r="F127" s="16" t="s">
        <v>106</v>
      </c>
      <c r="G127" s="17">
        <v>28400</v>
      </c>
      <c r="H127" s="18">
        <v>0</v>
      </c>
      <c r="I127" s="15">
        <v>-815.08</v>
      </c>
      <c r="J127" s="15">
        <v>-863.36</v>
      </c>
      <c r="K127" s="18">
        <v>0</v>
      </c>
      <c r="L127" s="18">
        <v>0</v>
      </c>
      <c r="M127" s="15">
        <f t="shared" si="17"/>
        <v>-1678.44</v>
      </c>
      <c r="N127" s="17">
        <v>-1678.44</v>
      </c>
      <c r="O127" s="19">
        <v>26721.56</v>
      </c>
    </row>
    <row r="128" spans="1:15" ht="26.25" x14ac:dyDescent="0.25">
      <c r="A128" s="11" t="s">
        <v>253</v>
      </c>
      <c r="B128" s="12" t="s">
        <v>254</v>
      </c>
      <c r="C128" s="13" t="s">
        <v>20</v>
      </c>
      <c r="D128" s="14">
        <v>44124</v>
      </c>
      <c r="E128" s="15" t="s">
        <v>105</v>
      </c>
      <c r="F128" s="16" t="s">
        <v>106</v>
      </c>
      <c r="G128" s="17">
        <v>28500</v>
      </c>
      <c r="H128" s="18">
        <v>0</v>
      </c>
      <c r="I128" s="15">
        <v>-817.95</v>
      </c>
      <c r="J128" s="15">
        <v>-866.4</v>
      </c>
      <c r="K128" s="18">
        <v>0</v>
      </c>
      <c r="L128" s="18">
        <v>0</v>
      </c>
      <c r="M128" s="17">
        <f t="shared" si="17"/>
        <v>-1684.35</v>
      </c>
      <c r="N128" s="17">
        <v>-1684.35</v>
      </c>
      <c r="O128" s="19">
        <v>26815.65</v>
      </c>
    </row>
    <row r="129" spans="1:15" ht="26.25" x14ac:dyDescent="0.25">
      <c r="A129" s="49" t="s">
        <v>255</v>
      </c>
      <c r="B129" s="12"/>
      <c r="C129" s="13" t="s">
        <v>20</v>
      </c>
      <c r="D129" s="50">
        <v>44713</v>
      </c>
      <c r="E129" s="15" t="s">
        <v>105</v>
      </c>
      <c r="F129" s="16" t="s">
        <v>106</v>
      </c>
      <c r="G129" s="17">
        <v>25000</v>
      </c>
      <c r="H129" s="18">
        <v>0</v>
      </c>
      <c r="I129" s="15">
        <v>-717.5</v>
      </c>
      <c r="J129" s="15">
        <v>-760</v>
      </c>
      <c r="K129" s="18">
        <v>0</v>
      </c>
      <c r="L129" s="18">
        <v>0</v>
      </c>
      <c r="M129" s="15">
        <f t="shared" si="17"/>
        <v>-1477.5</v>
      </c>
      <c r="N129" s="17">
        <v>-1477.5</v>
      </c>
      <c r="O129" s="19">
        <v>23522.5</v>
      </c>
    </row>
    <row r="130" spans="1:15" ht="26.25" x14ac:dyDescent="0.25">
      <c r="A130" s="11" t="s">
        <v>256</v>
      </c>
      <c r="B130" s="12" t="s">
        <v>257</v>
      </c>
      <c r="C130" s="13" t="s">
        <v>20</v>
      </c>
      <c r="D130" s="14">
        <v>44166</v>
      </c>
      <c r="E130" s="15" t="s">
        <v>105</v>
      </c>
      <c r="F130" s="16" t="s">
        <v>106</v>
      </c>
      <c r="G130" s="17">
        <v>25000</v>
      </c>
      <c r="H130" s="18">
        <v>0</v>
      </c>
      <c r="I130" s="15">
        <v>-717.5</v>
      </c>
      <c r="J130" s="15">
        <v>-760</v>
      </c>
      <c r="K130" s="18">
        <v>0</v>
      </c>
      <c r="L130" s="18">
        <v>0</v>
      </c>
      <c r="M130" s="15">
        <f t="shared" si="17"/>
        <v>-1477.5</v>
      </c>
      <c r="N130" s="17">
        <v>-1477.5</v>
      </c>
      <c r="O130" s="19">
        <v>23522.5</v>
      </c>
    </row>
    <row r="131" spans="1:15" ht="26.25" x14ac:dyDescent="0.25">
      <c r="A131" s="11" t="s">
        <v>258</v>
      </c>
      <c r="B131" s="12" t="s">
        <v>259</v>
      </c>
      <c r="C131" s="13" t="s">
        <v>20</v>
      </c>
      <c r="D131" s="42">
        <v>44774</v>
      </c>
      <c r="E131" s="15" t="s">
        <v>105</v>
      </c>
      <c r="F131" s="16" t="s">
        <v>106</v>
      </c>
      <c r="G131" s="17">
        <v>25000</v>
      </c>
      <c r="H131" s="18">
        <v>0</v>
      </c>
      <c r="I131" s="15">
        <v>-717.5</v>
      </c>
      <c r="J131" s="15">
        <v>-760</v>
      </c>
      <c r="K131" s="18">
        <v>0</v>
      </c>
      <c r="L131" s="18">
        <v>0</v>
      </c>
      <c r="M131" s="15">
        <f t="shared" si="17"/>
        <v>-1477.5</v>
      </c>
      <c r="N131" s="17">
        <v>-1477.5</v>
      </c>
      <c r="O131" s="19">
        <v>23522.5</v>
      </c>
    </row>
    <row r="132" spans="1:15" x14ac:dyDescent="0.25">
      <c r="A132" s="56" t="s">
        <v>34</v>
      </c>
      <c r="B132" s="57"/>
      <c r="C132" s="57"/>
      <c r="D132" s="57"/>
      <c r="E132" s="57"/>
      <c r="F132" s="57"/>
      <c r="G132" s="57">
        <f>SUM(G125:G131)</f>
        <v>189400</v>
      </c>
      <c r="H132" s="57"/>
      <c r="I132" s="57">
        <f>SUM(I125:I131)</f>
        <v>-5435.78</v>
      </c>
      <c r="J132" s="57">
        <f>SUM(J125:J131)</f>
        <v>-5757.76</v>
      </c>
      <c r="K132" s="57"/>
      <c r="L132" s="57"/>
      <c r="M132" s="57">
        <f>SUM(M125:M131)</f>
        <v>-11193.54</v>
      </c>
      <c r="N132" s="57">
        <f>SUM(N125:N131)</f>
        <v>-11193.54</v>
      </c>
      <c r="O132" s="58">
        <f>SUM(O125:O131)</f>
        <v>178206.46</v>
      </c>
    </row>
    <row r="133" spans="1:15" ht="15.75" thickBot="1" x14ac:dyDescent="0.3">
      <c r="A133" s="59" t="s">
        <v>260</v>
      </c>
      <c r="B133" s="60"/>
      <c r="C133" s="60"/>
      <c r="D133" s="60"/>
      <c r="E133" s="60"/>
      <c r="F133" s="60"/>
      <c r="G133" s="60">
        <f t="shared" ref="G133:O133" si="18">G9+G14+G20+G32+G41+G47+G51+G56+G60+G68+G72+G77+G85+G88+G92+G112+G116+G123+G132</f>
        <v>7752600</v>
      </c>
      <c r="H133" s="60">
        <f t="shared" si="18"/>
        <v>-974797.97</v>
      </c>
      <c r="I133" s="60">
        <f t="shared" si="18"/>
        <v>-214348.84</v>
      </c>
      <c r="J133" s="60">
        <f t="shared" si="18"/>
        <v>-197036.84000000003</v>
      </c>
      <c r="K133" s="60">
        <f t="shared" si="18"/>
        <v>-37811.25</v>
      </c>
      <c r="L133" s="60">
        <f t="shared" si="18"/>
        <v>-20000</v>
      </c>
      <c r="M133" s="60">
        <f t="shared" si="18"/>
        <v>-468670.48</v>
      </c>
      <c r="N133" s="60">
        <f t="shared" si="18"/>
        <v>-1443994.6600000001</v>
      </c>
      <c r="O133" s="61">
        <f t="shared" si="18"/>
        <v>6308605.3399999971</v>
      </c>
    </row>
    <row r="137" spans="1:15" x14ac:dyDescent="0.25">
      <c r="A137" s="62"/>
      <c r="B137" s="62"/>
      <c r="C137" s="62"/>
      <c r="D137" s="63"/>
      <c r="E137" s="63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5" ht="15.75" x14ac:dyDescent="0.25">
      <c r="A138" s="65"/>
      <c r="C138" s="66"/>
      <c r="D138" s="66"/>
      <c r="E138" s="67"/>
      <c r="F138" s="66"/>
      <c r="G138" s="65"/>
      <c r="H138" s="65"/>
      <c r="J138" s="66"/>
      <c r="K138" s="66"/>
      <c r="L138" s="66"/>
      <c r="M138" s="66"/>
      <c r="N138" s="66"/>
    </row>
    <row r="139" spans="1:15" ht="15.75" x14ac:dyDescent="0.25">
      <c r="A139" s="68"/>
      <c r="C139" s="66"/>
      <c r="D139" s="66"/>
      <c r="E139" s="67"/>
      <c r="F139" s="66"/>
      <c r="G139" s="69"/>
      <c r="H139" s="69"/>
      <c r="J139" s="66"/>
      <c r="K139" s="66"/>
      <c r="L139" s="66"/>
      <c r="M139" s="66"/>
      <c r="N139" s="66"/>
    </row>
    <row r="140" spans="1:15" ht="15.75" x14ac:dyDescent="0.25">
      <c r="A140" s="65"/>
      <c r="C140" s="66"/>
      <c r="D140" s="66"/>
      <c r="E140" s="67"/>
      <c r="F140" s="66"/>
      <c r="G140" s="66"/>
      <c r="H140" s="66"/>
      <c r="J140" s="66"/>
      <c r="K140" s="66"/>
      <c r="L140" s="66"/>
      <c r="M140" s="66"/>
      <c r="N140" s="70"/>
    </row>
    <row r="141" spans="1:15" ht="15.75" x14ac:dyDescent="0.25">
      <c r="A141" s="65"/>
      <c r="C141" s="66"/>
      <c r="D141" s="66"/>
      <c r="E141" s="67"/>
      <c r="F141" s="66"/>
      <c r="G141" s="71"/>
      <c r="H141" s="71"/>
      <c r="J141" s="66"/>
      <c r="K141" s="66"/>
      <c r="L141" s="66"/>
      <c r="M141" s="66"/>
      <c r="N141" s="70"/>
    </row>
    <row r="142" spans="1:15" ht="15.75" x14ac:dyDescent="0.25">
      <c r="A142" s="65"/>
      <c r="C142" s="66"/>
      <c r="D142" s="66"/>
      <c r="E142" s="67"/>
      <c r="F142" s="66"/>
      <c r="G142" s="71"/>
      <c r="H142" s="71"/>
      <c r="J142" s="66"/>
      <c r="K142" s="66"/>
      <c r="L142" s="66"/>
      <c r="M142" s="66"/>
      <c r="N142" s="70"/>
    </row>
    <row r="143" spans="1:15" ht="15.75" x14ac:dyDescent="0.25">
      <c r="A143" s="65"/>
      <c r="C143" s="66"/>
      <c r="D143" s="66"/>
      <c r="E143" s="67"/>
      <c r="F143" s="66"/>
      <c r="G143" s="71"/>
      <c r="H143" s="71"/>
      <c r="J143" s="66"/>
      <c r="K143" s="66"/>
      <c r="L143" s="66"/>
      <c r="M143" s="66"/>
      <c r="N143" s="70"/>
    </row>
    <row r="144" spans="1:15" ht="15.75" x14ac:dyDescent="0.25">
      <c r="A144" s="65"/>
      <c r="C144" s="66"/>
      <c r="D144" s="66"/>
      <c r="E144" s="67"/>
      <c r="F144" s="66"/>
      <c r="G144" s="71"/>
      <c r="H144" s="71"/>
      <c r="J144" s="66"/>
      <c r="K144" s="66"/>
      <c r="L144" s="66"/>
      <c r="M144" s="66"/>
      <c r="N144" s="70"/>
    </row>
    <row r="145" spans="1:14" ht="15.75" x14ac:dyDescent="0.25">
      <c r="A145" s="65"/>
      <c r="C145" s="66"/>
      <c r="D145" s="66"/>
      <c r="E145" s="67"/>
      <c r="F145" s="66"/>
      <c r="G145" s="71"/>
      <c r="H145" s="71"/>
      <c r="J145" s="66"/>
      <c r="K145" s="66"/>
      <c r="L145" s="66"/>
      <c r="M145" s="66"/>
      <c r="N145" s="70"/>
    </row>
    <row r="146" spans="1:14" ht="15.75" x14ac:dyDescent="0.25">
      <c r="A146" s="66"/>
      <c r="C146" s="66"/>
      <c r="D146" s="66"/>
      <c r="E146" s="67"/>
      <c r="F146" s="66"/>
      <c r="G146" s="70"/>
      <c r="H146" s="70"/>
      <c r="J146" s="66"/>
      <c r="K146" s="66"/>
      <c r="L146" s="66"/>
      <c r="M146" s="66"/>
      <c r="N146" s="66"/>
    </row>
    <row r="147" spans="1:14" ht="15.75" x14ac:dyDescent="0.25">
      <c r="A147" s="72"/>
      <c r="C147" s="66"/>
      <c r="D147" s="66"/>
      <c r="E147" s="67"/>
      <c r="F147" s="66"/>
      <c r="G147" s="73"/>
      <c r="H147" s="73"/>
      <c r="J147" s="66"/>
      <c r="K147" s="66"/>
      <c r="L147" s="66"/>
      <c r="M147" s="66"/>
      <c r="N147" s="66"/>
    </row>
    <row r="148" spans="1:14" ht="15.75" x14ac:dyDescent="0.25">
      <c r="A148" s="66"/>
      <c r="C148" s="66"/>
      <c r="D148" s="66"/>
      <c r="E148" s="67"/>
      <c r="F148" s="66"/>
      <c r="G148" s="70"/>
      <c r="H148" s="70"/>
      <c r="J148" s="66"/>
      <c r="K148" s="66"/>
      <c r="L148" s="66"/>
      <c r="M148" s="66"/>
      <c r="N148" s="66"/>
    </row>
  </sheetData>
  <sheetProtection algorithmName="SHA-512" hashValue="atcEt5EDRgEZBcNH3zRhjJXvXn0yPzokr18T35WlV769j77SrKPSedjfoktkqP+yMCj2cmHYr+dLwEOCvoD7dA==" saltValue="DaViIHpHtdeLGWQbcs6tJA==" spinCount="100000" sheet="1" formatCells="0" formatColumns="0" formatRows="0" insertColumns="0" insertRows="0" insertHyperlinks="0" deleteColumns="0" deleteRows="0" sort="0" autoFilter="0" pivotTables="0"/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scale="3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73F587-8472-4683-9C39-4AFF4C0AA6FE}"/>
</file>

<file path=customXml/itemProps2.xml><?xml version="1.0" encoding="utf-8"?>
<ds:datastoreItem xmlns:ds="http://schemas.openxmlformats.org/officeDocument/2006/customXml" ds:itemID="{1FCA669E-2E37-43DE-B756-47E17BE1FF13}"/>
</file>

<file path=customXml/itemProps3.xml><?xml version="1.0" encoding="utf-8"?>
<ds:datastoreItem xmlns:ds="http://schemas.openxmlformats.org/officeDocument/2006/customXml" ds:itemID="{D17BCE82-777A-45AA-B362-B902E26213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2023-01-20T17:06:57Z</dcterms:created>
  <dcterms:modified xsi:type="dcterms:W3CDTF">2023-01-20T17:13:53Z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