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3" documentId="8_{A687A27A-E0A7-4747-9060-87863C7BEC1B}" xr6:coauthVersionLast="47" xr6:coauthVersionMax="47" xr10:uidLastSave="{273EE859-5C59-442F-9695-64E1C9727AC7}"/>
  <bookViews>
    <workbookView xWindow="-120" yWindow="-120" windowWidth="29040" windowHeight="15840" xr2:uid="{9A05DB49-6FB5-48D1-87E4-78021AD0DDD5}"/>
  </bookViews>
  <sheets>
    <sheet name="JUNIO" sheetId="1" r:id="rId1"/>
  </sheets>
  <definedNames>
    <definedName name="_xlnm._FilterDatabase" localSheetId="0" hidden="1">JUNIO!$A$2:$O$133</definedName>
    <definedName name="_xlnm.Print_Titles" localSheetId="0">JUNIO!$1:$4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2" i="1" l="1"/>
  <c r="I132" i="1"/>
  <c r="G132" i="1"/>
  <c r="N131" i="1"/>
  <c r="O131" i="1" s="1"/>
  <c r="N130" i="1"/>
  <c r="O130" i="1" s="1"/>
  <c r="N129" i="1"/>
  <c r="O129" i="1" s="1"/>
  <c r="N128" i="1"/>
  <c r="O128" i="1" s="1"/>
  <c r="N127" i="1"/>
  <c r="O127" i="1" s="1"/>
  <c r="N126" i="1"/>
  <c r="O126" i="1" s="1"/>
  <c r="N125" i="1"/>
  <c r="O125" i="1" s="1"/>
  <c r="N124" i="1"/>
  <c r="N132" i="1" s="1"/>
  <c r="N122" i="1"/>
  <c r="K122" i="1"/>
  <c r="J122" i="1"/>
  <c r="I122" i="1"/>
  <c r="H122" i="1"/>
  <c r="G122" i="1"/>
  <c r="O121" i="1"/>
  <c r="N121" i="1"/>
  <c r="O120" i="1"/>
  <c r="N120" i="1"/>
  <c r="O119" i="1"/>
  <c r="N119" i="1"/>
  <c r="O118" i="1"/>
  <c r="N118" i="1"/>
  <c r="O117" i="1"/>
  <c r="O122" i="1" s="1"/>
  <c r="N117" i="1"/>
  <c r="K115" i="1"/>
  <c r="J115" i="1"/>
  <c r="I115" i="1"/>
  <c r="H115" i="1"/>
  <c r="G115" i="1"/>
  <c r="N114" i="1"/>
  <c r="O114" i="1" s="1"/>
  <c r="N113" i="1"/>
  <c r="N115" i="1" s="1"/>
  <c r="K111" i="1"/>
  <c r="J111" i="1"/>
  <c r="I111" i="1"/>
  <c r="H111" i="1"/>
  <c r="G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99" i="1"/>
  <c r="O99" i="1" s="1"/>
  <c r="N98" i="1"/>
  <c r="O98" i="1" s="1"/>
  <c r="N97" i="1"/>
  <c r="O97" i="1" s="1"/>
  <c r="N96" i="1"/>
  <c r="O96" i="1" s="1"/>
  <c r="N95" i="1"/>
  <c r="O95" i="1" s="1"/>
  <c r="N94" i="1"/>
  <c r="O94" i="1" s="1"/>
  <c r="N93" i="1"/>
  <c r="O93" i="1" s="1"/>
  <c r="N92" i="1"/>
  <c r="O92" i="1" s="1"/>
  <c r="J90" i="1"/>
  <c r="I90" i="1"/>
  <c r="H90" i="1"/>
  <c r="G90" i="1"/>
  <c r="N89" i="1"/>
  <c r="O89" i="1" s="1"/>
  <c r="N88" i="1"/>
  <c r="O88" i="1" s="1"/>
  <c r="O90" i="1" s="1"/>
  <c r="J86" i="1"/>
  <c r="I86" i="1"/>
  <c r="H86" i="1"/>
  <c r="G86" i="1"/>
  <c r="N85" i="1"/>
  <c r="O85" i="1" s="1"/>
  <c r="O86" i="1" s="1"/>
  <c r="N83" i="1"/>
  <c r="M83" i="1"/>
  <c r="K83" i="1"/>
  <c r="J83" i="1"/>
  <c r="I83" i="1"/>
  <c r="H83" i="1"/>
  <c r="G83" i="1"/>
  <c r="N82" i="1"/>
  <c r="O82" i="1" s="1"/>
  <c r="N81" i="1"/>
  <c r="O81" i="1" s="1"/>
  <c r="N80" i="1"/>
  <c r="O80" i="1" s="1"/>
  <c r="N79" i="1"/>
  <c r="O79" i="1" s="1"/>
  <c r="N78" i="1"/>
  <c r="O78" i="1" s="1"/>
  <c r="N77" i="1"/>
  <c r="O77" i="1" s="1"/>
  <c r="M75" i="1"/>
  <c r="K75" i="1"/>
  <c r="J75" i="1"/>
  <c r="I75" i="1"/>
  <c r="H75" i="1"/>
  <c r="G75" i="1"/>
  <c r="N74" i="1"/>
  <c r="O74" i="1" s="1"/>
  <c r="N73" i="1"/>
  <c r="O73" i="1" s="1"/>
  <c r="N72" i="1"/>
  <c r="O72" i="1" s="1"/>
  <c r="L70" i="1"/>
  <c r="K70" i="1"/>
  <c r="J70" i="1"/>
  <c r="I70" i="1"/>
  <c r="H70" i="1"/>
  <c r="G70" i="1"/>
  <c r="N69" i="1"/>
  <c r="O69" i="1" s="1"/>
  <c r="N68" i="1"/>
  <c r="O68" i="1" s="1"/>
  <c r="O70" i="1" s="1"/>
  <c r="N66" i="1"/>
  <c r="K66" i="1"/>
  <c r="J66" i="1"/>
  <c r="I66" i="1"/>
  <c r="H66" i="1"/>
  <c r="G66" i="1"/>
  <c r="O65" i="1"/>
  <c r="N65" i="1"/>
  <c r="O64" i="1"/>
  <c r="O66" i="1" s="1"/>
  <c r="N64" i="1"/>
  <c r="K62" i="1"/>
  <c r="J62" i="1"/>
  <c r="I62" i="1"/>
  <c r="H62" i="1"/>
  <c r="G62" i="1"/>
  <c r="N61" i="1"/>
  <c r="O61" i="1" s="1"/>
  <c r="N60" i="1"/>
  <c r="O60" i="1" s="1"/>
  <c r="N59" i="1"/>
  <c r="O59" i="1" s="1"/>
  <c r="M57" i="1"/>
  <c r="K57" i="1"/>
  <c r="J57" i="1"/>
  <c r="I57" i="1"/>
  <c r="H57" i="1"/>
  <c r="G57" i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49" i="1"/>
  <c r="K49" i="1"/>
  <c r="J49" i="1"/>
  <c r="I49" i="1"/>
  <c r="H49" i="1"/>
  <c r="G49" i="1"/>
  <c r="O48" i="1"/>
  <c r="O49" i="1" s="1"/>
  <c r="O47" i="1"/>
  <c r="K45" i="1"/>
  <c r="J45" i="1"/>
  <c r="I45" i="1"/>
  <c r="H45" i="1"/>
  <c r="G45" i="1"/>
  <c r="N44" i="1"/>
  <c r="O44" i="1" s="1"/>
  <c r="N43" i="1"/>
  <c r="O43" i="1" s="1"/>
  <c r="N42" i="1"/>
  <c r="O42" i="1" s="1"/>
  <c r="N41" i="1"/>
  <c r="N45" i="1" s="1"/>
  <c r="M39" i="1"/>
  <c r="K39" i="1"/>
  <c r="J39" i="1"/>
  <c r="I39" i="1"/>
  <c r="H39" i="1"/>
  <c r="G39" i="1"/>
  <c r="N38" i="1"/>
  <c r="O38" i="1" s="1"/>
  <c r="N37" i="1"/>
  <c r="O37" i="1" s="1"/>
  <c r="N36" i="1"/>
  <c r="O36" i="1" s="1"/>
  <c r="N35" i="1"/>
  <c r="O35" i="1" s="1"/>
  <c r="N34" i="1"/>
  <c r="O34" i="1" s="1"/>
  <c r="O33" i="1"/>
  <c r="K31" i="1"/>
  <c r="J31" i="1"/>
  <c r="I31" i="1"/>
  <c r="H31" i="1"/>
  <c r="G31" i="1"/>
  <c r="N30" i="1"/>
  <c r="O30" i="1" s="1"/>
  <c r="N29" i="1"/>
  <c r="O29" i="1" s="1"/>
  <c r="N28" i="1"/>
  <c r="O28" i="1" s="1"/>
  <c r="N27" i="1"/>
  <c r="O27" i="1" s="1"/>
  <c r="N26" i="1"/>
  <c r="O26" i="1" s="1"/>
  <c r="O25" i="1"/>
  <c r="O24" i="1"/>
  <c r="N24" i="1"/>
  <c r="N31" i="1" s="1"/>
  <c r="L22" i="1"/>
  <c r="L133" i="1" s="1"/>
  <c r="K22" i="1"/>
  <c r="K133" i="1" s="1"/>
  <c r="J22" i="1"/>
  <c r="I22" i="1"/>
  <c r="H22" i="1"/>
  <c r="G22" i="1"/>
  <c r="O21" i="1"/>
  <c r="N21" i="1"/>
  <c r="O20" i="1"/>
  <c r="N20" i="1"/>
  <c r="O19" i="1"/>
  <c r="N19" i="1"/>
  <c r="O18" i="1"/>
  <c r="N18" i="1"/>
  <c r="N22" i="1" s="1"/>
  <c r="O22" i="1" s="1"/>
  <c r="M16" i="1"/>
  <c r="J16" i="1"/>
  <c r="I16" i="1"/>
  <c r="I133" i="1" s="1"/>
  <c r="H16" i="1"/>
  <c r="G16" i="1"/>
  <c r="O16" i="1" s="1"/>
  <c r="N15" i="1"/>
  <c r="O15" i="1" s="1"/>
  <c r="N14" i="1"/>
  <c r="O14" i="1" s="1"/>
  <c r="N13" i="1"/>
  <c r="O13" i="1" s="1"/>
  <c r="N12" i="1"/>
  <c r="N16" i="1" s="1"/>
  <c r="N10" i="1"/>
  <c r="M10" i="1"/>
  <c r="M133" i="1" s="1"/>
  <c r="J10" i="1"/>
  <c r="J133" i="1" s="1"/>
  <c r="I10" i="1"/>
  <c r="H10" i="1"/>
  <c r="H133" i="1" s="1"/>
  <c r="G10" i="1"/>
  <c r="G133" i="1" s="1"/>
  <c r="O9" i="1"/>
  <c r="N9" i="1"/>
  <c r="O8" i="1"/>
  <c r="N8" i="1"/>
  <c r="O7" i="1"/>
  <c r="N7" i="1"/>
  <c r="O6" i="1"/>
  <c r="O10" i="1" s="1"/>
  <c r="N6" i="1"/>
  <c r="O83" i="1" l="1"/>
  <c r="O111" i="1"/>
  <c r="O57" i="1"/>
  <c r="O31" i="1"/>
  <c r="O39" i="1"/>
  <c r="O75" i="1"/>
  <c r="N57" i="1"/>
  <c r="N70" i="1"/>
  <c r="N86" i="1"/>
  <c r="N111" i="1"/>
  <c r="O41" i="1"/>
  <c r="O45" i="1" s="1"/>
  <c r="N62" i="1"/>
  <c r="O62" i="1" s="1"/>
  <c r="O133" i="1" s="1"/>
  <c r="O124" i="1"/>
  <c r="O132" i="1" s="1"/>
  <c r="N75" i="1"/>
  <c r="O12" i="1"/>
  <c r="O113" i="1"/>
  <c r="O115" i="1" s="1"/>
  <c r="N39" i="1"/>
  <c r="N133" i="1" s="1"/>
  <c r="N90" i="1"/>
</calcChain>
</file>

<file path=xl/sharedStrings.xml><?xml version="1.0" encoding="utf-8"?>
<sst xmlns="http://schemas.openxmlformats.org/spreadsheetml/2006/main" count="493" uniqueCount="255">
  <si>
    <t>FONDO PATRIMONIAL DE LAS EMPRESAS REFORMADAS</t>
  </si>
  <si>
    <t>NÓMINA COLABORADORES FIJO JUNIO AÑO 2023</t>
  </si>
  <si>
    <t xml:space="preserve"> </t>
  </si>
  <si>
    <t>Cédula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</si>
  <si>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</si>
  <si>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</si>
  <si>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</si>
  <si>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</si>
  <si>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</si>
  <si>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</si>
  <si>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</si>
  <si>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</si>
  <si>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</si>
  <si>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</si>
  <si>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</si>
  <si>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</si>
  <si>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</si>
  <si>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</si>
  <si>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</si>
  <si>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001-0088117-6</t>
  </si>
  <si>
    <t>M</t>
  </si>
  <si>
    <t>PRESIDENTE</t>
  </si>
  <si>
    <t>LIBRE NOMBRAMIENTO</t>
  </si>
  <si>
    <t>JOSEFINA MERCEDES VEGA BATLLE</t>
  </si>
  <si>
    <t>001-0088614-2</t>
  </si>
  <si>
    <t>F</t>
  </si>
  <si>
    <t>VICE-PRESIDENTE</t>
  </si>
  <si>
    <t>GERMAINE DANIELLE GAZON ROSARIO</t>
  </si>
  <si>
    <t>001-1872649-6</t>
  </si>
  <si>
    <t>COORDINADOR</t>
  </si>
  <si>
    <t>FIJOS</t>
  </si>
  <si>
    <t>MICHELLE AIMEE DÍAZ ABAD</t>
  </si>
  <si>
    <t>001-1326863-5</t>
  </si>
  <si>
    <t>COORDINADORA</t>
  </si>
  <si>
    <t>Total por departamento</t>
  </si>
  <si>
    <t>DIRECCIÓN ADMINISTRATIVA Y FINANCIERA</t>
  </si>
  <si>
    <t>MARLENY ALTAGRACIA MEDRANO RODRÍGUEZ</t>
  </si>
  <si>
    <t>031-0363039-2</t>
  </si>
  <si>
    <t>DIRECTORA</t>
  </si>
  <si>
    <t>OMAR DE JESÚS COHEN SANDER</t>
  </si>
  <si>
    <t>001-1292739-7</t>
  </si>
  <si>
    <t>ENCARGADO</t>
  </si>
  <si>
    <t>CAROL JULISSA DÍAZ MELO</t>
  </si>
  <si>
    <t>013-0047791-4</t>
  </si>
  <si>
    <t>LELIA MARCELL MENDOZA LORA</t>
  </si>
  <si>
    <t>TÉCNICO ADMINISTRATIVO</t>
  </si>
  <si>
    <t>DIRECCIÓN DE GESTIÓN PATRIMONIAL</t>
  </si>
  <si>
    <t>SALVADOR YGNACIO RICOURT GÓMEZ</t>
  </si>
  <si>
    <t>031-0097204-5</t>
  </si>
  <si>
    <t>DIRECTOR</t>
  </si>
  <si>
    <t>OSVALDO PÉREZ PIMENTEL</t>
  </si>
  <si>
    <t>001-1809397-0</t>
  </si>
  <si>
    <t xml:space="preserve">COORDINADOR (A) DE GESTION </t>
  </si>
  <si>
    <t>ANA ILDA NÚÑEZ BATISTA</t>
  </si>
  <si>
    <t>001-0170959-0</t>
  </si>
  <si>
    <t>ANALISTA DE GESTIÓN PATRIMONIAL II</t>
  </si>
  <si>
    <t>CLAUDIO FERNÁNDEZ HERNÁNDEZ</t>
  </si>
  <si>
    <t>402-2517466-9</t>
  </si>
  <si>
    <t>ANALISTA DE GESTIÓN PATRIMONIAL I</t>
  </si>
  <si>
    <t>DEPARTAMENTO DE PROYECTOS DE CONSTRUCCIÓN Y EDIFICACIONES</t>
  </si>
  <si>
    <t>DIONICIO EMILIO GUERRERO PÉREZ</t>
  </si>
  <si>
    <t>001-1244805-5</t>
  </si>
  <si>
    <t>ANALISTA DE PROYECTOS</t>
  </si>
  <si>
    <t>EVANGELISTA EUGENIA PÉREZ DE LOS SANTOS</t>
  </si>
  <si>
    <t>012-0013831-9</t>
  </si>
  <si>
    <t>COORDINADORA ADMINISTRATIVA</t>
  </si>
  <si>
    <t>FRANCIS GISELLE BUSSI INOA</t>
  </si>
  <si>
    <t>001-1829653-2</t>
  </si>
  <si>
    <t>COORDINADORA DE ARQUITECTURA</t>
  </si>
  <si>
    <t>JUDITH LÓPEZ GONZÁLEZ</t>
  </si>
  <si>
    <t>402-2425148-4</t>
  </si>
  <si>
    <t>ARQUITECTO (A)</t>
  </si>
  <si>
    <t>NIVIA CLARIBEL QUEZADA FELIZ DE PEÑA</t>
  </si>
  <si>
    <t>001-0101922-2</t>
  </si>
  <si>
    <t>CARRERA</t>
  </si>
  <si>
    <t>OLIVER SORIANO OVIEDO</t>
  </si>
  <si>
    <t>001-1205212-1</t>
  </si>
  <si>
    <t>INGENIERO DE ESTRUCTURA</t>
  </si>
  <si>
    <t>SILVIO JOSÉ PÉREZ VALDEZ</t>
  </si>
  <si>
    <t>001-1848794-1</t>
  </si>
  <si>
    <t>COORDINADOR DE INGENIERIA</t>
  </si>
  <si>
    <t>DEPARTAMENTO JURÍDICO</t>
  </si>
  <si>
    <t>LUIS ANTONIO MOQUETE PELLETIER</t>
  </si>
  <si>
    <t>001-1231063-6</t>
  </si>
  <si>
    <t>LICET IVANA BELTRÉ VALERA</t>
  </si>
  <si>
    <t>001-0825565-4</t>
  </si>
  <si>
    <t>ASESOR LEGAL</t>
  </si>
  <si>
    <t>TOMÁS AUGUSTO MENDOZA TORRES</t>
  </si>
  <si>
    <t>001-0180425-0</t>
  </si>
  <si>
    <t>ABOGADO III</t>
  </si>
  <si>
    <t>NADIA ROSA MARÍA BÁEZ LÓPEZ</t>
  </si>
  <si>
    <t>001-1804822-2</t>
  </si>
  <si>
    <t>ABOGADO I</t>
  </si>
  <si>
    <t>ERENIA ALTAGRACIA ESPAILLAT MARTÍNEZ</t>
  </si>
  <si>
    <t>001-0253274-4</t>
  </si>
  <si>
    <t>WINSTON POLANCO ROBLES</t>
  </si>
  <si>
    <t>001-1544738-5</t>
  </si>
  <si>
    <t>CHOFER</t>
  </si>
  <si>
    <t>ESTATUTO SIMPLIFICADO</t>
  </si>
  <si>
    <t>DEPARTAMENTO DE RECURSOS HUMANOS</t>
  </si>
  <si>
    <t>MAYRUBI LÁZARO VALENZUELA</t>
  </si>
  <si>
    <t>223-0068699-9</t>
  </si>
  <si>
    <t>ENCARGADA</t>
  </si>
  <si>
    <t>LEÓN ALTAGRACIA GÓMEZ DÍAZ</t>
  </si>
  <si>
    <t>001-1171977-9</t>
  </si>
  <si>
    <t>ASESOR</t>
  </si>
  <si>
    <t>YANIL STEFANY MEJÍA PIMENTEL</t>
  </si>
  <si>
    <t>402-2259310-1</t>
  </si>
  <si>
    <t>ANALISTA</t>
  </si>
  <si>
    <t>NYSA MARÍA FERREIRA BALBI</t>
  </si>
  <si>
    <t>224-0052301-9</t>
  </si>
  <si>
    <t>TÉCNICO DE RECURSOS HUMANOS</t>
  </si>
  <si>
    <t>DEPARTAMENTO DE REVISIÓN Y FISCALIZACIÓN</t>
  </si>
  <si>
    <t>LUIS ALFREDO FUCHU ARTILES</t>
  </si>
  <si>
    <t>031-0498373-3</t>
  </si>
  <si>
    <t>CARLOS JOSÉ RIVAS GARCÍA</t>
  </si>
  <si>
    <t>001-0966523-2</t>
  </si>
  <si>
    <t>DEPARTAMENTO DE TECNOLOGÍA DE LA INFORMACIÓN Y COMUNICACIÓN</t>
  </si>
  <si>
    <t>MÁXIMO AUGUSTO PERALTA MOREL</t>
  </si>
  <si>
    <t>008-0027053-0</t>
  </si>
  <si>
    <t>ELÍN ALBERTO PEÑA GERMÁN</t>
  </si>
  <si>
    <t>058-0029471-1</t>
  </si>
  <si>
    <t>ADMINISTRADOR DE OPERACIONES TIC</t>
  </si>
  <si>
    <t>ALCE ODELL CÁCERES LEREBOURS</t>
  </si>
  <si>
    <t>011-0030863-2</t>
  </si>
  <si>
    <t>ADMINISTRADOR DE SERVICIOS TIC</t>
  </si>
  <si>
    <t>JESÚS OMAR SÁNCHEZ TRINIDAD</t>
  </si>
  <si>
    <t>402-2460123-3</t>
  </si>
  <si>
    <t>ANALISTA INFORMÁTICO</t>
  </si>
  <si>
    <t>SOMNE ALTAGRACIA BAEZ TRINIDAD</t>
  </si>
  <si>
    <t>016-0008046-7</t>
  </si>
  <si>
    <t>EDWARD ALEXANDER AQUINO ALMONTE</t>
  </si>
  <si>
    <t>223-0177017-2</t>
  </si>
  <si>
    <t>SOPORTE TÉCNICO</t>
  </si>
  <si>
    <t>DIVISIÓN DE PLANIFICACIÓN Y DESARROLLO</t>
  </si>
  <si>
    <t>AÍDA VICTORIA PARDILLA MARTÍNEZ</t>
  </si>
  <si>
    <t>001-0121439-3</t>
  </si>
  <si>
    <t xml:space="preserve">ENCARGADA </t>
  </si>
  <si>
    <t>LISBET RODRIGUEZ GUZMAN</t>
  </si>
  <si>
    <t>093-0064646-1</t>
  </si>
  <si>
    <t>MERCEDES IVELICES GUZMÁN VALERIO</t>
  </si>
  <si>
    <t>001-1370605-5</t>
  </si>
  <si>
    <t>DIVISIÓN DE COMUNICACIONES</t>
  </si>
  <si>
    <t>LADY MARGARET ESPINAL ROMERO</t>
  </si>
  <si>
    <t>001-1380119-5</t>
  </si>
  <si>
    <t>RELACIONISTA PUBLICO</t>
  </si>
  <si>
    <t>NICOLLE HARVEY PICHARDO</t>
  </si>
  <si>
    <t>402-2780308-3</t>
  </si>
  <si>
    <t>SECRETARIA</t>
  </si>
  <si>
    <t>ACCESO A LA INFORMACIÓN PÚBLICA</t>
  </si>
  <si>
    <t>VÍCTOR MANUEL HILARIO LORA</t>
  </si>
  <si>
    <t>001-1814272-8</t>
  </si>
  <si>
    <t>DESIREE MARÍN GARCÍA</t>
  </si>
  <si>
    <t>DIVISIÓN DE COMPRAS Y CONTRATACIONES</t>
  </si>
  <si>
    <t>FRANSER DESIREE SOLIS DE LUNA</t>
  </si>
  <si>
    <t>001-1829189-7</t>
  </si>
  <si>
    <t>DIANA JOSEFINA ROSARIO POLANCO</t>
  </si>
  <si>
    <t>402-2007014-4</t>
  </si>
  <si>
    <t>RAFAEL EDUARDO RAMÍREZ ISIDOR</t>
  </si>
  <si>
    <t>402-0994729-6</t>
  </si>
  <si>
    <t>DIVISIÓN DE CONTABILIDAD</t>
  </si>
  <si>
    <t>CARLOS JULIO SUBERVÍ CARRASCO</t>
  </si>
  <si>
    <t>001-0534439-4</t>
  </si>
  <si>
    <t>EDDY MIGUEL DOMÍNGUEZ LINARES</t>
  </si>
  <si>
    <t>001-0286266-1</t>
  </si>
  <si>
    <t>MARÍA DEL CARMEN HERNÁNDEZ BASILIO</t>
  </si>
  <si>
    <t>001-0775725-4</t>
  </si>
  <si>
    <t>SARITA MARTÍNEZ FROMETA</t>
  </si>
  <si>
    <t>001-0491174-8</t>
  </si>
  <si>
    <t>CELIA MASSIEL CUEVAS JIMÉNEZ</t>
  </si>
  <si>
    <t>402-2438784-1</t>
  </si>
  <si>
    <t>EDILI DAYELIS RAMÍREZ RODRÍGUEZ</t>
  </si>
  <si>
    <t>014-0019473-2</t>
  </si>
  <si>
    <t>AUXILIAR ADMINISTRATIVO</t>
  </si>
  <si>
    <t>DIVISIÓN DE PRESUPUESTO</t>
  </si>
  <si>
    <t>CLAUDIO ALBERTO MARTE MERCEDES</t>
  </si>
  <si>
    <t>001-0143945-3</t>
  </si>
  <si>
    <t>DIVISIÓN DE TESORERÍA</t>
  </si>
  <si>
    <t>FREDDY JOSÉ PEREYRA  ALBERTO</t>
  </si>
  <si>
    <t>001-0735303-9</t>
  </si>
  <si>
    <t>ANASTASIA ROSAURA  A AVILA UBRI</t>
  </si>
  <si>
    <t>001-0052279-6</t>
  </si>
  <si>
    <t>DIVISIÓN DE SERVICIOS GENERALES</t>
  </si>
  <si>
    <t>MIGUEL ALFONSO DE LA ROSA  ARIAS</t>
  </si>
  <si>
    <t>001-0456132-9</t>
  </si>
  <si>
    <t>ROQUE ORLANDO MORETA RODRÍGUEZ</t>
  </si>
  <si>
    <t>001-1053884-0</t>
  </si>
  <si>
    <t>TÉCNICO DE SERVICIOS GENERALES</t>
  </si>
  <si>
    <t>LEWIS ANTONIO MEDRANO MORLA</t>
  </si>
  <si>
    <t>026-0086583-2</t>
  </si>
  <si>
    <t>FREILYN LIZETH PÉREZ DÍAZ</t>
  </si>
  <si>
    <t>102-0010147-4</t>
  </si>
  <si>
    <t xml:space="preserve">MARINO ACOSTA GUANTE </t>
  </si>
  <si>
    <t>AUXILIAR DE SERVICIOS GENERALES</t>
  </si>
  <si>
    <t>RUBEN DARIO ALMONTE MATEO</t>
  </si>
  <si>
    <t>NATHALI ROCIO RIVERA ORTIZ</t>
  </si>
  <si>
    <t>402-2309295-4</t>
  </si>
  <si>
    <t>RECEPCIONISTA</t>
  </si>
  <si>
    <t>ROSSY LISVERY VÓLQUEZ PÉREZ</t>
  </si>
  <si>
    <t>402-2017665-1</t>
  </si>
  <si>
    <t>RUDDY LANI GARCÍA  ALCÁNTARA</t>
  </si>
  <si>
    <t>ANGELINA BAUTISTA PAULA</t>
  </si>
  <si>
    <t>CONSERJE</t>
  </si>
  <si>
    <t>CARMEN JULIA PÉREZ FERNÁNDEZ</t>
  </si>
  <si>
    <t>001-0493826-1</t>
  </si>
  <si>
    <t>DANIA RODRÍGUEZ RODRÍGUEZ</t>
  </si>
  <si>
    <t>FRANCISCA SÁNCHEZ DE LOS SANTOS</t>
  </si>
  <si>
    <t>109-0000646-0</t>
  </si>
  <si>
    <t>MARIA ELENA ESTRELLA DUARTE</t>
  </si>
  <si>
    <t>VERÓNICA POLANCO REYNOSO</t>
  </si>
  <si>
    <t>JORGE LUIS MATEO CASTILLO</t>
  </si>
  <si>
    <t>108-0009768-4</t>
  </si>
  <si>
    <t>LEONARDO PÉREZ</t>
  </si>
  <si>
    <t>001-1066299-6</t>
  </si>
  <si>
    <t>LAVADOR VEHÍCULOS</t>
  </si>
  <si>
    <t>FRANKLIN JUAN MEJÍA ROCER</t>
  </si>
  <si>
    <t>225-0026178-3</t>
  </si>
  <si>
    <t>MENSAJERO</t>
  </si>
  <si>
    <t>ISMAEL VALENTÍN PEÑA SANTOS</t>
  </si>
  <si>
    <t>MENSAJERO EXTERNO</t>
  </si>
  <si>
    <t>DIVISIÓN DE SUMINISTRO</t>
  </si>
  <si>
    <t>SAMUEL JUNIOR ULLOA MARIANO</t>
  </si>
  <si>
    <t>223-0042631-3</t>
  </si>
  <si>
    <t>RICHARD RAMÓN MEJÍA MENDOZA</t>
  </si>
  <si>
    <t>402-2084647-7</t>
  </si>
  <si>
    <t>AUXILIAR DE SUMINISTRO</t>
  </si>
  <si>
    <t>SECCIÓN DE CORRESPONDENCIA Y ARCHIVO</t>
  </si>
  <si>
    <t>EDGAR MOISÉS DUMÉ PEPÉN</t>
  </si>
  <si>
    <t>001-0141585-9</t>
  </si>
  <si>
    <t>ENC. SECCIÓN DE CORRESP. Y ARCH</t>
  </si>
  <si>
    <t>ESKIBEL JAVIER SÁNCHEZ VIDAL</t>
  </si>
  <si>
    <t>402-2537848-4</t>
  </si>
  <si>
    <t>MARTHA ARELYS BEATO ABREU</t>
  </si>
  <si>
    <t>031-0073264-7</t>
  </si>
  <si>
    <t>RAPHIEL RADNEY ABREY</t>
  </si>
  <si>
    <t>NIKAURY ARACENA MEJÍA</t>
  </si>
  <si>
    <t>229-0014511-5</t>
  </si>
  <si>
    <t>MENSAJERA INTERNA</t>
  </si>
  <si>
    <t>SECCIÓN DE TRANSPORTACIÓN</t>
  </si>
  <si>
    <t>JOSÉ MANUEL VALDEZ</t>
  </si>
  <si>
    <t>001-0706570-8</t>
  </si>
  <si>
    <t>SUPERVISOR DE TRANSPORTACIÓN</t>
  </si>
  <si>
    <t>CRISTIAN INOA GARCÍA</t>
  </si>
  <si>
    <t>001-1515470-0</t>
  </si>
  <si>
    <t>DOMINGO ALBERTO RODRIGUEZ</t>
  </si>
  <si>
    <t>EDWIN JOHANNY JIMÉNEZ MARTÍNEZ</t>
  </si>
  <si>
    <t>001-0554742-6</t>
  </si>
  <si>
    <t>ESTAURY LEONARDO ÁLVAREZ RAMIÍEZ</t>
  </si>
  <si>
    <t>224-0032236-2</t>
  </si>
  <si>
    <t>JOSE A ALMONTE MARTE</t>
  </si>
  <si>
    <t>JUAN SANTANA HERNÁNDEZ</t>
  </si>
  <si>
    <t>001-1283290-2</t>
  </si>
  <si>
    <t>PEDRO DANIEL ESQUEA MONTILLA</t>
  </si>
  <si>
    <t>068-0031602-5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</si>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</sst>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Museo Sans 500"/>
      <family val="3"/>
    </font>
    <font>
      <b/>
      <sz val="10"/>
      <name val="Museo Sans 500"/>
      <family val="3"/>
    </font>
    <font>
      <b/>
      <sz val="9"/>
      <name val="Museo Sans 500"/>
      <family val="3"/>
    </font>
    <font>
      <b/>
      <sz val="8"/>
      <name val="Museo Sans 500"/>
      <family val="3"/>
    </font>
    <font>
      <b/>
      <sz val="12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" fontId="3" fillId="0" borderId="9" xfId="0" applyNumberFormat="1" applyFont="1" applyBorder="1"/>
    <xf numFmtId="43" fontId="2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0" fontId="5" fillId="0" borderId="8" xfId="0" quotePrefix="1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0" fontId="4" fillId="4" borderId="8" xfId="0" applyFont="1" applyFill="1" applyBorder="1"/>
    <xf numFmtId="0" fontId="4" fillId="4" borderId="8" xfId="0" applyFont="1" applyFill="1" applyBorder="1" applyAlignment="1">
      <alignment horizontal="center"/>
    </xf>
    <xf numFmtId="0" fontId="3" fillId="4" borderId="9" xfId="0" applyFont="1" applyFill="1" applyBorder="1"/>
    <xf numFmtId="43" fontId="3" fillId="0" borderId="8" xfId="1" applyFont="1" applyBorder="1"/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3" fillId="0" borderId="8" xfId="0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43" fontId="3" fillId="4" borderId="3" xfId="1" applyFont="1" applyFill="1" applyBorder="1"/>
    <xf numFmtId="43" fontId="2" fillId="0" borderId="0" xfId="0" applyNumberFormat="1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43" fontId="6" fillId="0" borderId="0" xfId="1" applyFont="1" applyAlignment="1"/>
    <xf numFmtId="43" fontId="6" fillId="0" borderId="0" xfId="1" applyFont="1"/>
    <xf numFmtId="0" fontId="3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2413265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A3289F-EB11-44F1-83AB-015F54352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0"/>
          <a:ext cx="2203715" cy="531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70A8-145F-4FF7-A66A-1E350CE05EB7}">
  <dimension ref="A1:S148"/>
  <sheetViews>
    <sheetView tabSelected="1" zoomScaleNormal="100" zoomScaleSheetLayoutView="98" zoomScalePageLayoutView="90" workbookViewId="0">
      <selection activeCell="C1" sqref="C1:C1048576"/>
    </sheetView>
  </sheetViews>
  <sheetFormatPr baseColWidth="10" defaultColWidth="11.42578125" defaultRowHeight="15" x14ac:dyDescent="0.25"/>
  <cols>
    <col min="1" max="1" width="41" style="2" customWidth="1"/>
    <col min="2" max="2" width="17.42578125" style="2" hidden="1" customWidth="1"/>
    <col min="3" max="3" width="7.140625" style="2" hidden="1" customWidth="1"/>
    <col min="4" max="4" width="12.42578125" style="2" customWidth="1"/>
    <col min="5" max="5" width="31" style="2" bestFit="1" customWidth="1"/>
    <col min="6" max="6" width="15.28515625" style="2" customWidth="1"/>
    <col min="7" max="7" width="20" style="2" customWidth="1"/>
    <col min="8" max="8" width="17" style="2" customWidth="1"/>
    <col min="9" max="9" width="16.5703125" style="2" customWidth="1"/>
    <col min="10" max="10" width="15.85546875" style="2" customWidth="1"/>
    <col min="11" max="11" width="16" style="2" customWidth="1"/>
    <col min="12" max="12" width="15" style="2" customWidth="1"/>
    <col min="13" max="13" width="16.7109375" style="2" customWidth="1"/>
    <col min="14" max="14" width="19.7109375" style="2" customWidth="1"/>
    <col min="15" max="15" width="18.42578125" style="2" customWidth="1"/>
    <col min="16" max="16384" width="11.425781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15" ht="15.75" thickBot="1" x14ac:dyDescent="0.3">
      <c r="A3" s="61" t="s">
        <v>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 ht="48.75" customHeight="1" thickBot="1" x14ac:dyDescent="0.3">
      <c r="A4" s="3" t="s">
        <v>2</v>
      </c>
      <c r="B4" s="4" t="s">
        <v>3</v>
      </c>
      <c r="C4" s="4" t="s">
        <v>4</v>
      </c>
      <c r="D4" s="5" t="s">
        <v>5</v>
      </c>
      <c r="E4" s="4" t="s">
        <v>6</v>
      </c>
      <c r="F4" s="4" t="s">
        <v>7</v>
      </c>
      <c r="G4" s="5" t="s">
        <v>8</v>
      </c>
      <c r="H4" s="4" t="s">
        <v>9</v>
      </c>
      <c r="I4" s="4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  <c r="O4" s="6" t="s">
        <v>16</v>
      </c>
    </row>
    <row r="5" spans="1:15" x14ac:dyDescent="0.25">
      <c r="A5" s="7" t="s">
        <v>17</v>
      </c>
      <c r="B5" s="8"/>
      <c r="C5" s="9"/>
      <c r="D5" s="8"/>
      <c r="E5" s="8"/>
      <c r="F5" s="8"/>
      <c r="G5" s="8"/>
      <c r="H5" s="8"/>
      <c r="I5" s="8"/>
      <c r="J5" s="10"/>
      <c r="K5" s="8"/>
      <c r="L5" s="8"/>
      <c r="M5" s="8"/>
      <c r="N5" s="8"/>
      <c r="O5" s="11"/>
    </row>
    <row r="6" spans="1:15" ht="26.25" customHeight="1" x14ac:dyDescent="0.25">
      <c r="A6" s="12" t="s">
        <v>18</v>
      </c>
      <c r="B6" s="13" t="s">
        <v>19</v>
      </c>
      <c r="C6" s="14" t="s">
        <v>20</v>
      </c>
      <c r="D6" s="15">
        <v>44110</v>
      </c>
      <c r="E6" s="16" t="s">
        <v>21</v>
      </c>
      <c r="F6" s="17" t="s">
        <v>22</v>
      </c>
      <c r="G6" s="18">
        <v>550000</v>
      </c>
      <c r="H6" s="18">
        <v>-121977.77</v>
      </c>
      <c r="I6" s="18">
        <v>-10734.95</v>
      </c>
      <c r="J6" s="18">
        <v>-5685.41</v>
      </c>
      <c r="K6" s="19">
        <v>0</v>
      </c>
      <c r="L6" s="19">
        <v>0</v>
      </c>
      <c r="M6" s="18">
        <v>-6529.5</v>
      </c>
      <c r="N6" s="18">
        <f>SUM(H6:M6)</f>
        <v>-144927.63</v>
      </c>
      <c r="O6" s="20">
        <f>G6+N6</f>
        <v>405072.37</v>
      </c>
    </row>
    <row r="7" spans="1:15" ht="29.25" customHeight="1" x14ac:dyDescent="0.25">
      <c r="A7" s="12" t="s">
        <v>23</v>
      </c>
      <c r="B7" s="13" t="s">
        <v>24</v>
      </c>
      <c r="C7" s="14" t="s">
        <v>25</v>
      </c>
      <c r="D7" s="15">
        <v>44110</v>
      </c>
      <c r="E7" s="16" t="s">
        <v>26</v>
      </c>
      <c r="F7" s="17" t="s">
        <v>22</v>
      </c>
      <c r="G7" s="18">
        <v>275000</v>
      </c>
      <c r="H7" s="18">
        <v>-53938.38</v>
      </c>
      <c r="I7" s="18">
        <v>-7892.5</v>
      </c>
      <c r="J7" s="18">
        <v>-5685.41</v>
      </c>
      <c r="K7" s="19">
        <v>0</v>
      </c>
      <c r="L7" s="19">
        <v>0</v>
      </c>
      <c r="M7" s="21">
        <v>0</v>
      </c>
      <c r="N7" s="18">
        <f t="shared" ref="N7:N9" si="0">SUM(H7:M7)</f>
        <v>-67516.289999999994</v>
      </c>
      <c r="O7" s="20">
        <f>G7+N7</f>
        <v>207483.71000000002</v>
      </c>
    </row>
    <row r="8" spans="1:15" ht="20.100000000000001" customHeight="1" x14ac:dyDescent="0.25">
      <c r="A8" s="12" t="s">
        <v>27</v>
      </c>
      <c r="B8" s="13" t="s">
        <v>28</v>
      </c>
      <c r="C8" s="14" t="s">
        <v>25</v>
      </c>
      <c r="D8" s="15">
        <v>44123</v>
      </c>
      <c r="E8" s="16" t="s">
        <v>29</v>
      </c>
      <c r="F8" s="16" t="s">
        <v>30</v>
      </c>
      <c r="G8" s="18">
        <v>80000</v>
      </c>
      <c r="H8" s="18">
        <v>-7400.86</v>
      </c>
      <c r="I8" s="18">
        <v>-2296</v>
      </c>
      <c r="J8" s="18">
        <v>-2432</v>
      </c>
      <c r="K8" s="19">
        <v>0</v>
      </c>
      <c r="L8" s="19">
        <v>0</v>
      </c>
      <c r="M8" s="18">
        <v>-7179.5</v>
      </c>
      <c r="N8" s="18">
        <f>SUM(H8:M8)</f>
        <v>-19308.36</v>
      </c>
      <c r="O8" s="20">
        <f>G8+N8</f>
        <v>60691.64</v>
      </c>
    </row>
    <row r="9" spans="1:15" ht="20.100000000000001" customHeight="1" x14ac:dyDescent="0.25">
      <c r="A9" s="12" t="s">
        <v>31</v>
      </c>
      <c r="B9" s="13" t="s">
        <v>32</v>
      </c>
      <c r="C9" s="14" t="s">
        <v>25</v>
      </c>
      <c r="D9" s="15">
        <v>44151</v>
      </c>
      <c r="E9" s="16" t="s">
        <v>33</v>
      </c>
      <c r="F9" s="16" t="s">
        <v>30</v>
      </c>
      <c r="G9" s="18">
        <v>85000</v>
      </c>
      <c r="H9" s="18">
        <v>-8576.98</v>
      </c>
      <c r="I9" s="18">
        <v>-2439.5</v>
      </c>
      <c r="J9" s="18">
        <v>-2584</v>
      </c>
      <c r="K9" s="19">
        <v>0</v>
      </c>
      <c r="L9" s="19">
        <v>0</v>
      </c>
      <c r="M9" s="19">
        <v>0</v>
      </c>
      <c r="N9" s="18">
        <f t="shared" si="0"/>
        <v>-13600.48</v>
      </c>
      <c r="O9" s="20">
        <f>G9+N9</f>
        <v>71399.520000000004</v>
      </c>
    </row>
    <row r="10" spans="1:15" ht="20.100000000000001" customHeight="1" x14ac:dyDescent="0.25">
      <c r="A10" s="12" t="s">
        <v>34</v>
      </c>
      <c r="B10" s="13"/>
      <c r="C10" s="14"/>
      <c r="D10" s="15"/>
      <c r="E10" s="16"/>
      <c r="F10" s="16"/>
      <c r="G10" s="18">
        <f>SUM(G6:G9)</f>
        <v>990000</v>
      </c>
      <c r="H10" s="18">
        <f>SUM(H6:H9)</f>
        <v>-191893.99</v>
      </c>
      <c r="I10" s="18">
        <f>SUM(I6:I9)</f>
        <v>-23362.95</v>
      </c>
      <c r="J10" s="18">
        <f>SUM(J6:J9)</f>
        <v>-16386.82</v>
      </c>
      <c r="K10" s="19">
        <v>0</v>
      </c>
      <c r="L10" s="19">
        <v>0</v>
      </c>
      <c r="M10" s="18">
        <f>SUM(M6:M9)</f>
        <v>-13709</v>
      </c>
      <c r="N10" s="18">
        <f>SUM(N6:N9)</f>
        <v>-245352.75999999998</v>
      </c>
      <c r="O10" s="20">
        <f>SUM(O6:O9)</f>
        <v>744647.24000000011</v>
      </c>
    </row>
    <row r="11" spans="1:15" x14ac:dyDescent="0.25">
      <c r="A11" s="22" t="s">
        <v>35</v>
      </c>
      <c r="B11" s="23"/>
      <c r="C11" s="24"/>
      <c r="D11" s="25"/>
      <c r="E11" s="26"/>
      <c r="F11" s="26"/>
      <c r="G11" s="27"/>
      <c r="H11" s="28"/>
      <c r="I11" s="28"/>
      <c r="J11" s="28"/>
      <c r="K11" s="28"/>
      <c r="L11" s="28"/>
      <c r="M11" s="28"/>
      <c r="N11" s="27"/>
      <c r="O11" s="29"/>
    </row>
    <row r="12" spans="1:15" ht="20.100000000000001" customHeight="1" x14ac:dyDescent="0.25">
      <c r="A12" s="12" t="s">
        <v>36</v>
      </c>
      <c r="B12" s="13" t="s">
        <v>37</v>
      </c>
      <c r="C12" s="14" t="s">
        <v>25</v>
      </c>
      <c r="D12" s="15">
        <v>44075</v>
      </c>
      <c r="E12" s="16" t="s">
        <v>38</v>
      </c>
      <c r="F12" s="16" t="s">
        <v>30</v>
      </c>
      <c r="G12" s="18">
        <v>345000</v>
      </c>
      <c r="H12" s="18">
        <v>-70936.13</v>
      </c>
      <c r="I12" s="18">
        <v>-9901.5</v>
      </c>
      <c r="J12" s="18">
        <v>-5685.41</v>
      </c>
      <c r="K12" s="19">
        <v>0</v>
      </c>
      <c r="L12" s="19">
        <v>0</v>
      </c>
      <c r="M12" s="19">
        <v>-6459.5</v>
      </c>
      <c r="N12" s="18">
        <f>SUM(H12:M12)</f>
        <v>-92982.540000000008</v>
      </c>
      <c r="O12" s="20">
        <f>G12+N12</f>
        <v>252017.46</v>
      </c>
    </row>
    <row r="13" spans="1:15" ht="20.100000000000001" customHeight="1" x14ac:dyDescent="0.25">
      <c r="A13" s="12" t="s">
        <v>39</v>
      </c>
      <c r="B13" s="13" t="s">
        <v>40</v>
      </c>
      <c r="C13" s="14" t="s">
        <v>20</v>
      </c>
      <c r="D13" s="15">
        <v>44088</v>
      </c>
      <c r="E13" s="16" t="s">
        <v>41</v>
      </c>
      <c r="F13" s="16" t="s">
        <v>30</v>
      </c>
      <c r="G13" s="18">
        <v>200000</v>
      </c>
      <c r="H13" s="18">
        <v>-35726.5</v>
      </c>
      <c r="I13" s="18">
        <v>-5740</v>
      </c>
      <c r="J13" s="18">
        <v>-5685.41</v>
      </c>
      <c r="K13" s="19">
        <v>0</v>
      </c>
      <c r="L13" s="19">
        <v>0</v>
      </c>
      <c r="M13" s="19">
        <v>0</v>
      </c>
      <c r="N13" s="18">
        <f t="shared" ref="N13:N15" si="1">SUM(H13:M13)</f>
        <v>-47151.91</v>
      </c>
      <c r="O13" s="20">
        <f t="shared" ref="O13:O16" si="2">G13+N13</f>
        <v>152848.09</v>
      </c>
    </row>
    <row r="14" spans="1:15" ht="20.100000000000001" customHeight="1" x14ac:dyDescent="0.25">
      <c r="A14" s="12" t="s">
        <v>42</v>
      </c>
      <c r="B14" s="13" t="s">
        <v>43</v>
      </c>
      <c r="C14" s="14" t="s">
        <v>25</v>
      </c>
      <c r="D14" s="15">
        <v>42248</v>
      </c>
      <c r="E14" s="16" t="s">
        <v>33</v>
      </c>
      <c r="F14" s="16" t="s">
        <v>30</v>
      </c>
      <c r="G14" s="18">
        <v>80000</v>
      </c>
      <c r="H14" s="18">
        <v>-7400.86</v>
      </c>
      <c r="I14" s="18">
        <v>-2296</v>
      </c>
      <c r="J14" s="18">
        <v>-2432</v>
      </c>
      <c r="K14" s="19">
        <v>0</v>
      </c>
      <c r="L14" s="19">
        <v>0</v>
      </c>
      <c r="M14" s="19">
        <v>0</v>
      </c>
      <c r="N14" s="18">
        <f t="shared" si="1"/>
        <v>-12128.86</v>
      </c>
      <c r="O14" s="20">
        <f t="shared" si="2"/>
        <v>67871.14</v>
      </c>
    </row>
    <row r="15" spans="1:15" ht="20.100000000000001" customHeight="1" x14ac:dyDescent="0.25">
      <c r="A15" s="12" t="s">
        <v>44</v>
      </c>
      <c r="B15" s="13"/>
      <c r="C15" s="14" t="s">
        <v>25</v>
      </c>
      <c r="D15" s="15">
        <v>44958</v>
      </c>
      <c r="E15" s="16" t="s">
        <v>45</v>
      </c>
      <c r="F15" s="30" t="s">
        <v>30</v>
      </c>
      <c r="G15" s="18">
        <v>45000</v>
      </c>
      <c r="H15" s="18">
        <v>-1148.33</v>
      </c>
      <c r="I15" s="18">
        <v>-1291.5</v>
      </c>
      <c r="J15" s="18">
        <v>-1368</v>
      </c>
      <c r="K15" s="19"/>
      <c r="L15" s="19">
        <v>0</v>
      </c>
      <c r="M15" s="19">
        <v>0</v>
      </c>
      <c r="N15" s="18">
        <f t="shared" si="1"/>
        <v>-3807.83</v>
      </c>
      <c r="O15" s="20">
        <f t="shared" si="2"/>
        <v>41192.17</v>
      </c>
    </row>
    <row r="16" spans="1:15" ht="20.100000000000001" customHeight="1" x14ac:dyDescent="0.25">
      <c r="A16" s="12" t="s">
        <v>34</v>
      </c>
      <c r="B16" s="31"/>
      <c r="C16" s="32"/>
      <c r="D16" s="31"/>
      <c r="E16" s="16"/>
      <c r="F16" s="16"/>
      <c r="G16" s="18">
        <f>SUM(G12:G15)</f>
        <v>670000</v>
      </c>
      <c r="H16" s="18">
        <f t="shared" ref="H16:J16" si="3">SUM(H12:H15)</f>
        <v>-115211.82</v>
      </c>
      <c r="I16" s="18">
        <f t="shared" si="3"/>
        <v>-19229</v>
      </c>
      <c r="J16" s="18">
        <f t="shared" si="3"/>
        <v>-15170.82</v>
      </c>
      <c r="K16" s="19">
        <v>0</v>
      </c>
      <c r="L16" s="19">
        <v>0</v>
      </c>
      <c r="M16" s="18">
        <f>SUM(M12:M15)</f>
        <v>-6459.5</v>
      </c>
      <c r="N16" s="18">
        <f>SUM(N12:N15)</f>
        <v>-156071.13999999998</v>
      </c>
      <c r="O16" s="20">
        <f t="shared" si="2"/>
        <v>513928.86</v>
      </c>
    </row>
    <row r="17" spans="1:15" x14ac:dyDescent="0.25">
      <c r="A17" s="22" t="s">
        <v>46</v>
      </c>
      <c r="B17" s="33"/>
      <c r="C17" s="34"/>
      <c r="D17" s="33"/>
      <c r="E17" s="26"/>
      <c r="F17" s="26"/>
      <c r="G17" s="28"/>
      <c r="H17" s="28"/>
      <c r="I17" s="28"/>
      <c r="J17" s="28"/>
      <c r="K17" s="28"/>
      <c r="L17" s="28"/>
      <c r="M17" s="28"/>
      <c r="N17" s="28"/>
      <c r="O17" s="35"/>
    </row>
    <row r="18" spans="1:15" ht="20.100000000000001" customHeight="1" x14ac:dyDescent="0.25">
      <c r="A18" s="12" t="s">
        <v>47</v>
      </c>
      <c r="B18" s="13" t="s">
        <v>48</v>
      </c>
      <c r="C18" s="14" t="s">
        <v>20</v>
      </c>
      <c r="D18" s="15">
        <v>41153</v>
      </c>
      <c r="E18" s="16" t="s">
        <v>49</v>
      </c>
      <c r="F18" s="16" t="s">
        <v>30</v>
      </c>
      <c r="G18" s="18">
        <v>345000</v>
      </c>
      <c r="H18" s="18">
        <v>-70936.13</v>
      </c>
      <c r="I18" s="18">
        <v>-9901.5</v>
      </c>
      <c r="J18" s="18">
        <v>-5685.41</v>
      </c>
      <c r="K18" s="19">
        <v>0</v>
      </c>
      <c r="L18" s="18">
        <v>-20000</v>
      </c>
      <c r="M18" s="36">
        <v>0</v>
      </c>
      <c r="N18" s="18">
        <f>SUM(H18:M18)</f>
        <v>-106523.04000000001</v>
      </c>
      <c r="O18" s="20">
        <f>G18+N18</f>
        <v>238476.96</v>
      </c>
    </row>
    <row r="19" spans="1:15" ht="20.100000000000001" customHeight="1" x14ac:dyDescent="0.25">
      <c r="A19" s="12" t="s">
        <v>50</v>
      </c>
      <c r="B19" s="13" t="s">
        <v>51</v>
      </c>
      <c r="C19" s="14" t="s">
        <v>20</v>
      </c>
      <c r="D19" s="15">
        <v>40087</v>
      </c>
      <c r="E19" s="16" t="s">
        <v>52</v>
      </c>
      <c r="F19" s="16" t="s">
        <v>30</v>
      </c>
      <c r="G19" s="18">
        <v>140000</v>
      </c>
      <c r="H19" s="18">
        <v>-21119.99</v>
      </c>
      <c r="I19" s="18">
        <v>-4018</v>
      </c>
      <c r="J19" s="18">
        <v>-4256</v>
      </c>
      <c r="K19" s="18">
        <v>-1577.45</v>
      </c>
      <c r="L19" s="19">
        <v>0</v>
      </c>
      <c r="M19" s="36">
        <v>0</v>
      </c>
      <c r="N19" s="18">
        <f t="shared" ref="N19:N21" si="4">SUM(H19:M19)</f>
        <v>-30971.440000000002</v>
      </c>
      <c r="O19" s="20">
        <f t="shared" ref="O19:O22" si="5">G19+N19</f>
        <v>109028.56</v>
      </c>
    </row>
    <row r="20" spans="1:15" ht="20.100000000000001" customHeight="1" x14ac:dyDescent="0.25">
      <c r="A20" s="12" t="s">
        <v>53</v>
      </c>
      <c r="B20" s="13" t="s">
        <v>54</v>
      </c>
      <c r="C20" s="14" t="s">
        <v>25</v>
      </c>
      <c r="D20" s="15">
        <v>41334</v>
      </c>
      <c r="E20" s="16" t="s">
        <v>55</v>
      </c>
      <c r="F20" s="16" t="s">
        <v>30</v>
      </c>
      <c r="G20" s="18">
        <v>85000</v>
      </c>
      <c r="H20" s="18">
        <v>-8576.98</v>
      </c>
      <c r="I20" s="18">
        <v>-2439.5</v>
      </c>
      <c r="J20" s="18">
        <v>-2584</v>
      </c>
      <c r="K20" s="36">
        <v>0</v>
      </c>
      <c r="L20" s="19">
        <v>0</v>
      </c>
      <c r="M20" s="36">
        <v>0</v>
      </c>
      <c r="N20" s="18">
        <f t="shared" si="4"/>
        <v>-13600.48</v>
      </c>
      <c r="O20" s="20">
        <f t="shared" si="5"/>
        <v>71399.520000000004</v>
      </c>
    </row>
    <row r="21" spans="1:15" ht="20.100000000000001" customHeight="1" x14ac:dyDescent="0.25">
      <c r="A21" s="12" t="s">
        <v>56</v>
      </c>
      <c r="B21" s="13" t="s">
        <v>57</v>
      </c>
      <c r="C21" s="14" t="s">
        <v>20</v>
      </c>
      <c r="D21" s="15">
        <v>44470</v>
      </c>
      <c r="E21" s="16" t="s">
        <v>58</v>
      </c>
      <c r="F21" s="16" t="s">
        <v>30</v>
      </c>
      <c r="G21" s="18">
        <v>65000</v>
      </c>
      <c r="H21" s="18">
        <v>-4427.57</v>
      </c>
      <c r="I21" s="18">
        <v>-1865.5</v>
      </c>
      <c r="J21" s="18">
        <v>-1976</v>
      </c>
      <c r="K21" s="19">
        <v>0</v>
      </c>
      <c r="L21" s="19">
        <v>0</v>
      </c>
      <c r="M21" s="36">
        <v>0</v>
      </c>
      <c r="N21" s="18">
        <f t="shared" si="4"/>
        <v>-8269.07</v>
      </c>
      <c r="O21" s="20">
        <f t="shared" si="5"/>
        <v>56730.93</v>
      </c>
    </row>
    <row r="22" spans="1:15" ht="20.100000000000001" customHeight="1" x14ac:dyDescent="0.25">
      <c r="A22" s="12" t="s">
        <v>34</v>
      </c>
      <c r="B22" s="31"/>
      <c r="C22" s="32"/>
      <c r="D22" s="31"/>
      <c r="E22" s="16"/>
      <c r="F22" s="16"/>
      <c r="G22" s="18">
        <f>SUM(G18:G21)</f>
        <v>635000</v>
      </c>
      <c r="H22" s="18">
        <f>SUM(H18:H21)</f>
        <v>-105060.67000000001</v>
      </c>
      <c r="I22" s="18">
        <f>SUM(I18:I21)</f>
        <v>-18224.5</v>
      </c>
      <c r="J22" s="18">
        <f>SUM(J18:J21)</f>
        <v>-14501.41</v>
      </c>
      <c r="K22" s="18">
        <f>K18+K19+K20+K21</f>
        <v>-1577.45</v>
      </c>
      <c r="L22" s="18">
        <f>SUM(L18:L21)</f>
        <v>-20000</v>
      </c>
      <c r="M22" s="36">
        <v>0</v>
      </c>
      <c r="N22" s="18">
        <f>SUM(N18:N21)</f>
        <v>-159364.03000000003</v>
      </c>
      <c r="O22" s="20">
        <f t="shared" si="5"/>
        <v>475635.97</v>
      </c>
    </row>
    <row r="23" spans="1:15" x14ac:dyDescent="0.25">
      <c r="A23" s="22" t="s">
        <v>59</v>
      </c>
      <c r="B23" s="33"/>
      <c r="C23" s="34"/>
      <c r="D23" s="33"/>
      <c r="E23" s="26"/>
      <c r="F23" s="26"/>
      <c r="G23" s="28"/>
      <c r="H23" s="28"/>
      <c r="I23" s="28"/>
      <c r="J23" s="28"/>
      <c r="K23" s="28"/>
      <c r="L23" s="28"/>
      <c r="M23" s="28"/>
      <c r="N23" s="28"/>
      <c r="O23" s="35"/>
    </row>
    <row r="24" spans="1:15" ht="20.100000000000001" customHeight="1" x14ac:dyDescent="0.25">
      <c r="A24" s="12" t="s">
        <v>60</v>
      </c>
      <c r="B24" s="13" t="s">
        <v>61</v>
      </c>
      <c r="C24" s="14" t="s">
        <v>20</v>
      </c>
      <c r="D24" s="15">
        <v>38231</v>
      </c>
      <c r="E24" s="16" t="s">
        <v>62</v>
      </c>
      <c r="F24" s="16" t="s">
        <v>30</v>
      </c>
      <c r="G24" s="18">
        <v>81300</v>
      </c>
      <c r="H24" s="18">
        <v>-7706.65</v>
      </c>
      <c r="I24" s="18">
        <v>-2333.31</v>
      </c>
      <c r="J24" s="18">
        <v>-2471.52</v>
      </c>
      <c r="K24" s="19">
        <v>0</v>
      </c>
      <c r="L24" s="19">
        <v>0</v>
      </c>
      <c r="M24" s="36">
        <v>0</v>
      </c>
      <c r="N24" s="18">
        <f t="shared" ref="N24:N30" si="6">SUM(H24:M24)</f>
        <v>-12511.48</v>
      </c>
      <c r="O24" s="20">
        <f t="shared" ref="O24:O29" si="7">G24+N24</f>
        <v>68788.52</v>
      </c>
    </row>
    <row r="25" spans="1:15" ht="20.100000000000001" customHeight="1" x14ac:dyDescent="0.25">
      <c r="A25" s="12" t="s">
        <v>63</v>
      </c>
      <c r="B25" s="13" t="s">
        <v>64</v>
      </c>
      <c r="C25" s="14" t="s">
        <v>25</v>
      </c>
      <c r="D25" s="15">
        <v>39995</v>
      </c>
      <c r="E25" s="16" t="s">
        <v>65</v>
      </c>
      <c r="F25" s="16" t="s">
        <v>30</v>
      </c>
      <c r="G25" s="18">
        <v>100000</v>
      </c>
      <c r="H25" s="18">
        <v>-11710.99</v>
      </c>
      <c r="I25" s="18">
        <v>-2870</v>
      </c>
      <c r="J25" s="18">
        <v>-3040</v>
      </c>
      <c r="K25" s="18">
        <v>-1577.45</v>
      </c>
      <c r="L25" s="19">
        <v>0</v>
      </c>
      <c r="M25" s="36">
        <v>0</v>
      </c>
      <c r="N25" s="18">
        <v>-19198.439999999999</v>
      </c>
      <c r="O25" s="20">
        <f t="shared" si="7"/>
        <v>80801.56</v>
      </c>
    </row>
    <row r="26" spans="1:15" ht="20.100000000000001" customHeight="1" x14ac:dyDescent="0.25">
      <c r="A26" s="12" t="s">
        <v>66</v>
      </c>
      <c r="B26" s="13" t="s">
        <v>67</v>
      </c>
      <c r="C26" s="14" t="s">
        <v>25</v>
      </c>
      <c r="D26" s="15">
        <v>40603</v>
      </c>
      <c r="E26" s="16" t="s">
        <v>68</v>
      </c>
      <c r="F26" s="16" t="s">
        <v>30</v>
      </c>
      <c r="G26" s="18">
        <v>90000</v>
      </c>
      <c r="H26" s="18">
        <v>-9753.11</v>
      </c>
      <c r="I26" s="18">
        <v>-2583</v>
      </c>
      <c r="J26" s="18">
        <v>-2736</v>
      </c>
      <c r="K26" s="19">
        <v>0</v>
      </c>
      <c r="L26" s="19">
        <v>0</v>
      </c>
      <c r="M26" s="36">
        <v>0</v>
      </c>
      <c r="N26" s="18">
        <f t="shared" si="6"/>
        <v>-15072.11</v>
      </c>
      <c r="O26" s="20">
        <f t="shared" si="7"/>
        <v>74927.89</v>
      </c>
    </row>
    <row r="27" spans="1:15" ht="20.100000000000001" customHeight="1" x14ac:dyDescent="0.25">
      <c r="A27" s="12" t="s">
        <v>69</v>
      </c>
      <c r="B27" s="13" t="s">
        <v>70</v>
      </c>
      <c r="C27" s="14" t="s">
        <v>25</v>
      </c>
      <c r="D27" s="15">
        <v>43598</v>
      </c>
      <c r="E27" s="16" t="s">
        <v>71</v>
      </c>
      <c r="F27" s="16" t="s">
        <v>30</v>
      </c>
      <c r="G27" s="18">
        <v>50000</v>
      </c>
      <c r="H27" s="18">
        <v>-1854</v>
      </c>
      <c r="I27" s="18">
        <v>-1435</v>
      </c>
      <c r="J27" s="18">
        <v>-1520</v>
      </c>
      <c r="K27" s="19">
        <v>0</v>
      </c>
      <c r="L27" s="19">
        <v>0</v>
      </c>
      <c r="M27" s="36">
        <v>0</v>
      </c>
      <c r="N27" s="18">
        <f t="shared" si="6"/>
        <v>-4809</v>
      </c>
      <c r="O27" s="20">
        <f t="shared" si="7"/>
        <v>45191</v>
      </c>
    </row>
    <row r="28" spans="1:15" ht="20.100000000000001" customHeight="1" x14ac:dyDescent="0.25">
      <c r="A28" s="12" t="s">
        <v>72</v>
      </c>
      <c r="B28" s="13" t="s">
        <v>73</v>
      </c>
      <c r="C28" s="14" t="s">
        <v>25</v>
      </c>
      <c r="D28" s="15">
        <v>38231</v>
      </c>
      <c r="E28" s="16" t="s">
        <v>62</v>
      </c>
      <c r="F28" s="16" t="s">
        <v>74</v>
      </c>
      <c r="G28" s="18">
        <v>81000</v>
      </c>
      <c r="H28" s="18">
        <v>-7636.08</v>
      </c>
      <c r="I28" s="18">
        <v>-2324.6999999999998</v>
      </c>
      <c r="J28" s="18">
        <v>-2462.4</v>
      </c>
      <c r="K28" s="19">
        <v>0</v>
      </c>
      <c r="L28" s="19">
        <v>0</v>
      </c>
      <c r="M28" s="36">
        <v>0</v>
      </c>
      <c r="N28" s="18">
        <f t="shared" si="6"/>
        <v>-12423.179999999998</v>
      </c>
      <c r="O28" s="20">
        <f t="shared" si="7"/>
        <v>68576.820000000007</v>
      </c>
    </row>
    <row r="29" spans="1:15" ht="20.100000000000001" customHeight="1" x14ac:dyDescent="0.25">
      <c r="A29" s="12" t="s">
        <v>75</v>
      </c>
      <c r="B29" s="13" t="s">
        <v>76</v>
      </c>
      <c r="C29" s="14" t="s">
        <v>20</v>
      </c>
      <c r="D29" s="15">
        <v>39845</v>
      </c>
      <c r="E29" s="16" t="s">
        <v>77</v>
      </c>
      <c r="F29" s="16" t="s">
        <v>30</v>
      </c>
      <c r="G29" s="18">
        <v>80000</v>
      </c>
      <c r="H29" s="18">
        <v>-7006.49</v>
      </c>
      <c r="I29" s="18">
        <v>-2296</v>
      </c>
      <c r="J29" s="18">
        <v>-2432</v>
      </c>
      <c r="K29" s="18">
        <v>-1577.45</v>
      </c>
      <c r="L29" s="19">
        <v>0</v>
      </c>
      <c r="M29" s="36">
        <v>0</v>
      </c>
      <c r="N29" s="18">
        <f t="shared" si="6"/>
        <v>-13311.94</v>
      </c>
      <c r="O29" s="20">
        <f t="shared" si="7"/>
        <v>66688.06</v>
      </c>
    </row>
    <row r="30" spans="1:15" ht="20.100000000000001" customHeight="1" x14ac:dyDescent="0.25">
      <c r="A30" s="12" t="s">
        <v>78</v>
      </c>
      <c r="B30" s="13" t="s">
        <v>79</v>
      </c>
      <c r="C30" s="14" t="s">
        <v>20</v>
      </c>
      <c r="D30" s="15">
        <v>44459</v>
      </c>
      <c r="E30" s="16" t="s">
        <v>80</v>
      </c>
      <c r="F30" s="16" t="s">
        <v>30</v>
      </c>
      <c r="G30" s="18">
        <v>90000</v>
      </c>
      <c r="H30" s="18">
        <v>-9753.11</v>
      </c>
      <c r="I30" s="18">
        <v>-2583</v>
      </c>
      <c r="J30" s="18">
        <v>-2736</v>
      </c>
      <c r="K30" s="19">
        <v>0</v>
      </c>
      <c r="L30" s="19">
        <v>0</v>
      </c>
      <c r="M30" s="36">
        <v>0</v>
      </c>
      <c r="N30" s="18">
        <f t="shared" si="6"/>
        <v>-15072.11</v>
      </c>
      <c r="O30" s="20">
        <f>G30+N30</f>
        <v>74927.89</v>
      </c>
    </row>
    <row r="31" spans="1:15" ht="20.100000000000001" customHeight="1" x14ac:dyDescent="0.25">
      <c r="A31" s="12" t="s">
        <v>34</v>
      </c>
      <c r="B31" s="31"/>
      <c r="C31" s="32"/>
      <c r="D31" s="31"/>
      <c r="E31" s="16"/>
      <c r="F31" s="16"/>
      <c r="G31" s="18">
        <f>SUM(G24:G30)</f>
        <v>572300</v>
      </c>
      <c r="H31" s="18">
        <f>SUM(H24:H30)</f>
        <v>-55420.43</v>
      </c>
      <c r="I31" s="18">
        <f>SUM(I24:I30)</f>
        <v>-16425.009999999998</v>
      </c>
      <c r="J31" s="18">
        <f>SUM(J24:J30)</f>
        <v>-17397.919999999998</v>
      </c>
      <c r="K31" s="18">
        <f>SUM(K24:K30)</f>
        <v>-3154.9</v>
      </c>
      <c r="L31" s="19">
        <v>0</v>
      </c>
      <c r="M31" s="36">
        <v>0</v>
      </c>
      <c r="N31" s="18">
        <f>SUM(N24:N30)</f>
        <v>-92398.26</v>
      </c>
      <c r="O31" s="20">
        <f>SUM(O24:O30)</f>
        <v>479901.74000000005</v>
      </c>
    </row>
    <row r="32" spans="1:15" ht="20.100000000000001" customHeight="1" x14ac:dyDescent="0.25">
      <c r="A32" s="22" t="s">
        <v>81</v>
      </c>
      <c r="B32" s="33"/>
      <c r="C32" s="34"/>
      <c r="D32" s="33"/>
      <c r="E32" s="26"/>
      <c r="F32" s="26"/>
      <c r="G32" s="28"/>
      <c r="H32" s="28"/>
      <c r="I32" s="28"/>
      <c r="J32" s="28"/>
      <c r="K32" s="28"/>
      <c r="L32" s="28"/>
      <c r="M32" s="28"/>
      <c r="N32" s="28"/>
      <c r="O32" s="35"/>
    </row>
    <row r="33" spans="1:15" x14ac:dyDescent="0.25">
      <c r="A33" s="12" t="s">
        <v>82</v>
      </c>
      <c r="B33" s="13" t="s">
        <v>83</v>
      </c>
      <c r="C33" s="14" t="s">
        <v>20</v>
      </c>
      <c r="D33" s="15">
        <v>36017</v>
      </c>
      <c r="E33" s="16" t="s">
        <v>41</v>
      </c>
      <c r="F33" s="16" t="s">
        <v>30</v>
      </c>
      <c r="G33" s="18">
        <v>345000</v>
      </c>
      <c r="H33" s="18">
        <v>-70541.77</v>
      </c>
      <c r="I33" s="18">
        <v>-9901.5</v>
      </c>
      <c r="J33" s="18">
        <v>-5685.41</v>
      </c>
      <c r="K33" s="18">
        <v>-1577.45</v>
      </c>
      <c r="L33" s="19">
        <v>0</v>
      </c>
      <c r="M33" s="19">
        <v>0</v>
      </c>
      <c r="N33" s="18">
        <v>-87706.13</v>
      </c>
      <c r="O33" s="20">
        <f>G33+N33</f>
        <v>257293.87</v>
      </c>
    </row>
    <row r="34" spans="1:15" ht="20.100000000000001" customHeight="1" x14ac:dyDescent="0.25">
      <c r="A34" s="12" t="s">
        <v>84</v>
      </c>
      <c r="B34" s="13" t="s">
        <v>85</v>
      </c>
      <c r="C34" s="14" t="s">
        <v>25</v>
      </c>
      <c r="D34" s="15">
        <v>44136</v>
      </c>
      <c r="E34" s="16" t="s">
        <v>86</v>
      </c>
      <c r="F34" s="16" t="s">
        <v>30</v>
      </c>
      <c r="G34" s="18">
        <v>200000</v>
      </c>
      <c r="H34" s="18">
        <v>-35726.5</v>
      </c>
      <c r="I34" s="18">
        <v>-5740</v>
      </c>
      <c r="J34" s="18">
        <v>-5685.41</v>
      </c>
      <c r="K34" s="19">
        <v>0</v>
      </c>
      <c r="L34" s="19">
        <v>0</v>
      </c>
      <c r="M34" s="19">
        <v>0</v>
      </c>
      <c r="N34" s="18">
        <f t="shared" ref="N34:N38" si="8">SUM(H34:M34)</f>
        <v>-47151.91</v>
      </c>
      <c r="O34" s="20">
        <f>G34+N34</f>
        <v>152848.09</v>
      </c>
    </row>
    <row r="35" spans="1:15" ht="20.100000000000001" customHeight="1" x14ac:dyDescent="0.25">
      <c r="A35" s="12" t="s">
        <v>87</v>
      </c>
      <c r="B35" s="13" t="s">
        <v>88</v>
      </c>
      <c r="C35" s="14" t="s">
        <v>20</v>
      </c>
      <c r="D35" s="15">
        <v>38272</v>
      </c>
      <c r="E35" s="16" t="s">
        <v>89</v>
      </c>
      <c r="F35" s="16" t="s">
        <v>30</v>
      </c>
      <c r="G35" s="18">
        <v>150000</v>
      </c>
      <c r="H35" s="18">
        <v>-23866.61</v>
      </c>
      <c r="I35" s="18">
        <v>-4305</v>
      </c>
      <c r="J35" s="18">
        <v>-4560</v>
      </c>
      <c r="K35" s="19">
        <v>0</v>
      </c>
      <c r="L35" s="19">
        <v>0</v>
      </c>
      <c r="M35" s="19">
        <v>0</v>
      </c>
      <c r="N35" s="18">
        <f t="shared" si="8"/>
        <v>-32731.61</v>
      </c>
      <c r="O35" s="20">
        <f>G35+N35</f>
        <v>117268.39</v>
      </c>
    </row>
    <row r="36" spans="1:15" ht="20.100000000000001" customHeight="1" x14ac:dyDescent="0.25">
      <c r="A36" s="12" t="s">
        <v>90</v>
      </c>
      <c r="B36" s="13" t="s">
        <v>91</v>
      </c>
      <c r="C36" s="14" t="s">
        <v>25</v>
      </c>
      <c r="D36" s="15">
        <v>41275</v>
      </c>
      <c r="E36" s="16" t="s">
        <v>92</v>
      </c>
      <c r="F36" s="16" t="s">
        <v>30</v>
      </c>
      <c r="G36" s="18">
        <v>70200</v>
      </c>
      <c r="H36" s="18">
        <v>-5406.11</v>
      </c>
      <c r="I36" s="18">
        <v>-2014.74</v>
      </c>
      <c r="J36" s="18">
        <v>-2134.08</v>
      </c>
      <c r="K36" s="19">
        <v>0</v>
      </c>
      <c r="L36" s="19">
        <v>0</v>
      </c>
      <c r="M36" s="19">
        <v>0</v>
      </c>
      <c r="N36" s="18">
        <f t="shared" si="8"/>
        <v>-9554.93</v>
      </c>
      <c r="O36" s="20">
        <f t="shared" ref="O36:O38" si="9">G36+N36</f>
        <v>60645.07</v>
      </c>
    </row>
    <row r="37" spans="1:15" ht="20.100000000000001" customHeight="1" x14ac:dyDescent="0.25">
      <c r="A37" s="12" t="s">
        <v>93</v>
      </c>
      <c r="B37" s="13" t="s">
        <v>94</v>
      </c>
      <c r="C37" s="14" t="s">
        <v>25</v>
      </c>
      <c r="D37" s="15">
        <v>44470</v>
      </c>
      <c r="E37" s="16" t="s">
        <v>92</v>
      </c>
      <c r="F37" s="16" t="s">
        <v>30</v>
      </c>
      <c r="G37" s="18">
        <v>65000</v>
      </c>
      <c r="H37" s="18">
        <v>-4427.57</v>
      </c>
      <c r="I37" s="18">
        <v>-1865.5</v>
      </c>
      <c r="J37" s="18">
        <v>-1976</v>
      </c>
      <c r="K37" s="19">
        <v>0</v>
      </c>
      <c r="L37" s="19">
        <v>0</v>
      </c>
      <c r="M37" s="19">
        <v>0</v>
      </c>
      <c r="N37" s="18">
        <f t="shared" si="8"/>
        <v>-8269.07</v>
      </c>
      <c r="O37" s="20">
        <f t="shared" si="9"/>
        <v>56730.93</v>
      </c>
    </row>
    <row r="38" spans="1:15" ht="20.100000000000001" customHeight="1" x14ac:dyDescent="0.25">
      <c r="A38" s="37" t="s">
        <v>95</v>
      </c>
      <c r="B38" s="38" t="s">
        <v>96</v>
      </c>
      <c r="C38" s="39" t="s">
        <v>20</v>
      </c>
      <c r="D38" s="40">
        <v>43252</v>
      </c>
      <c r="E38" s="41" t="s">
        <v>97</v>
      </c>
      <c r="F38" s="42" t="s">
        <v>98</v>
      </c>
      <c r="G38" s="43">
        <v>25000</v>
      </c>
      <c r="H38" s="44">
        <v>0</v>
      </c>
      <c r="I38" s="45">
        <v>-717.5</v>
      </c>
      <c r="J38" s="45">
        <v>-760</v>
      </c>
      <c r="K38" s="44">
        <v>0</v>
      </c>
      <c r="L38" s="44">
        <v>0</v>
      </c>
      <c r="M38" s="44">
        <v>0</v>
      </c>
      <c r="N38" s="18">
        <f t="shared" si="8"/>
        <v>-1477.5</v>
      </c>
      <c r="O38" s="20">
        <f t="shared" si="9"/>
        <v>23522.5</v>
      </c>
    </row>
    <row r="39" spans="1:15" ht="20.100000000000001" customHeight="1" x14ac:dyDescent="0.25">
      <c r="A39" s="12" t="s">
        <v>34</v>
      </c>
      <c r="B39" s="31"/>
      <c r="C39" s="32"/>
      <c r="D39" s="31"/>
      <c r="E39" s="16"/>
      <c r="F39" s="16"/>
      <c r="G39" s="18">
        <f>SUM(G33:G38)</f>
        <v>855200</v>
      </c>
      <c r="H39" s="18">
        <f>SUM(H33:H38)</f>
        <v>-139968.56</v>
      </c>
      <c r="I39" s="18">
        <f>SUM(I33:I38)</f>
        <v>-24544.240000000002</v>
      </c>
      <c r="J39" s="18">
        <f>SUM(J33:J38)</f>
        <v>-20800.900000000001</v>
      </c>
      <c r="K39" s="18">
        <f>SUM(K33:K38)</f>
        <v>-1577.45</v>
      </c>
      <c r="L39" s="19">
        <v>0</v>
      </c>
      <c r="M39" s="18">
        <f>SUM(M33:M38)</f>
        <v>0</v>
      </c>
      <c r="N39" s="18">
        <f>SUM(N33:N38)</f>
        <v>-186891.15000000002</v>
      </c>
      <c r="O39" s="20">
        <f>SUM(O33:O38)</f>
        <v>668308.85</v>
      </c>
    </row>
    <row r="40" spans="1:15" ht="20.100000000000001" customHeight="1" x14ac:dyDescent="0.25">
      <c r="A40" s="22" t="s">
        <v>99</v>
      </c>
      <c r="B40" s="33"/>
      <c r="C40" s="34"/>
      <c r="D40" s="33"/>
      <c r="E40" s="26"/>
      <c r="F40" s="26"/>
      <c r="G40" s="28"/>
      <c r="H40" s="28"/>
      <c r="I40" s="28"/>
      <c r="J40" s="28"/>
      <c r="K40" s="28"/>
      <c r="L40" s="28"/>
      <c r="M40" s="28"/>
      <c r="N40" s="28"/>
      <c r="O40" s="35"/>
    </row>
    <row r="41" spans="1:15" x14ac:dyDescent="0.25">
      <c r="A41" s="12" t="s">
        <v>100</v>
      </c>
      <c r="B41" s="13" t="s">
        <v>101</v>
      </c>
      <c r="C41" s="14" t="s">
        <v>25</v>
      </c>
      <c r="D41" s="15">
        <v>44136</v>
      </c>
      <c r="E41" s="16" t="s">
        <v>102</v>
      </c>
      <c r="F41" s="16" t="s">
        <v>30</v>
      </c>
      <c r="G41" s="18">
        <v>200000</v>
      </c>
      <c r="H41" s="18">
        <v>-35332.14</v>
      </c>
      <c r="I41" s="18">
        <v>-5740</v>
      </c>
      <c r="J41" s="18">
        <v>-5685.41</v>
      </c>
      <c r="K41" s="18">
        <v>-1577.45</v>
      </c>
      <c r="L41" s="19">
        <v>0</v>
      </c>
      <c r="M41" s="19">
        <v>0</v>
      </c>
      <c r="N41" s="18">
        <f>SUM(H41:M41)</f>
        <v>-48335</v>
      </c>
      <c r="O41" s="20">
        <f>G41+N41</f>
        <v>151665</v>
      </c>
    </row>
    <row r="42" spans="1:15" ht="20.100000000000001" customHeight="1" x14ac:dyDescent="0.25">
      <c r="A42" s="12" t="s">
        <v>103</v>
      </c>
      <c r="B42" s="13" t="s">
        <v>104</v>
      </c>
      <c r="C42" s="14" t="s">
        <v>20</v>
      </c>
      <c r="D42" s="15">
        <v>44166</v>
      </c>
      <c r="E42" s="16" t="s">
        <v>105</v>
      </c>
      <c r="F42" s="16" t="s">
        <v>30</v>
      </c>
      <c r="G42" s="18">
        <v>80000</v>
      </c>
      <c r="H42" s="18">
        <v>-7006.49</v>
      </c>
      <c r="I42" s="18">
        <v>-2296</v>
      </c>
      <c r="J42" s="18">
        <v>-2432</v>
      </c>
      <c r="K42" s="18">
        <v>-1577.45</v>
      </c>
      <c r="L42" s="19">
        <v>0</v>
      </c>
      <c r="M42" s="19">
        <v>0</v>
      </c>
      <c r="N42" s="18">
        <f t="shared" ref="N42:N44" si="10">SUM(H42:M42)</f>
        <v>-13311.94</v>
      </c>
      <c r="O42" s="20">
        <f>G42+N42</f>
        <v>66688.06</v>
      </c>
    </row>
    <row r="43" spans="1:15" ht="20.100000000000001" customHeight="1" x14ac:dyDescent="0.25">
      <c r="A43" s="12" t="s">
        <v>106</v>
      </c>
      <c r="B43" s="13" t="s">
        <v>107</v>
      </c>
      <c r="C43" s="14" t="s">
        <v>25</v>
      </c>
      <c r="D43" s="15">
        <v>41275</v>
      </c>
      <c r="E43" s="16" t="s">
        <v>108</v>
      </c>
      <c r="F43" s="16" t="s">
        <v>30</v>
      </c>
      <c r="G43" s="18">
        <v>60000</v>
      </c>
      <c r="H43" s="18">
        <v>-3486.67</v>
      </c>
      <c r="I43" s="18">
        <v>-1722</v>
      </c>
      <c r="J43" s="18">
        <v>-1824</v>
      </c>
      <c r="K43" s="19">
        <v>0</v>
      </c>
      <c r="L43" s="19">
        <v>0</v>
      </c>
      <c r="M43" s="19">
        <v>0</v>
      </c>
      <c r="N43" s="18">
        <f t="shared" si="10"/>
        <v>-7032.67</v>
      </c>
      <c r="O43" s="20">
        <f>G43+N43</f>
        <v>52967.33</v>
      </c>
    </row>
    <row r="44" spans="1:15" ht="20.100000000000001" customHeight="1" x14ac:dyDescent="0.25">
      <c r="A44" s="12" t="s">
        <v>109</v>
      </c>
      <c r="B44" s="13" t="s">
        <v>110</v>
      </c>
      <c r="C44" s="14" t="s">
        <v>25</v>
      </c>
      <c r="D44" s="15">
        <v>42248</v>
      </c>
      <c r="E44" s="16" t="s">
        <v>111</v>
      </c>
      <c r="F44" s="16" t="s">
        <v>30</v>
      </c>
      <c r="G44" s="18">
        <v>45000</v>
      </c>
      <c r="H44" s="18">
        <v>-1148.33</v>
      </c>
      <c r="I44" s="18">
        <v>-1291.5</v>
      </c>
      <c r="J44" s="18">
        <v>-1368</v>
      </c>
      <c r="K44" s="19">
        <v>0</v>
      </c>
      <c r="L44" s="19">
        <v>0</v>
      </c>
      <c r="M44" s="36">
        <v>0</v>
      </c>
      <c r="N44" s="18">
        <f t="shared" si="10"/>
        <v>-3807.83</v>
      </c>
      <c r="O44" s="20">
        <f t="shared" ref="O44" si="11">G44+N44</f>
        <v>41192.17</v>
      </c>
    </row>
    <row r="45" spans="1:15" ht="20.100000000000001" customHeight="1" x14ac:dyDescent="0.25">
      <c r="A45" s="12" t="s">
        <v>34</v>
      </c>
      <c r="B45" s="13"/>
      <c r="C45" s="14"/>
      <c r="D45" s="15"/>
      <c r="E45" s="16"/>
      <c r="F45" s="16"/>
      <c r="G45" s="18">
        <f>SUM(G41:G44)</f>
        <v>385000</v>
      </c>
      <c r="H45" s="18">
        <f>SUM(H41:H44)</f>
        <v>-46973.63</v>
      </c>
      <c r="I45" s="18">
        <f>SUM(I41:I44)</f>
        <v>-11049.5</v>
      </c>
      <c r="J45" s="18">
        <f>SUM(J41:J44)</f>
        <v>-11309.41</v>
      </c>
      <c r="K45" s="18">
        <f>SUM(K41:K44)</f>
        <v>-3154.9</v>
      </c>
      <c r="L45" s="19">
        <v>0</v>
      </c>
      <c r="M45" s="36">
        <v>0</v>
      </c>
      <c r="N45" s="18">
        <f>SUM(N41:N44)</f>
        <v>-72487.44</v>
      </c>
      <c r="O45" s="20">
        <f>SUM(O41:O44)</f>
        <v>312512.56</v>
      </c>
    </row>
    <row r="46" spans="1:15" ht="20.100000000000001" customHeight="1" x14ac:dyDescent="0.25">
      <c r="A46" s="22" t="s">
        <v>112</v>
      </c>
      <c r="B46" s="23"/>
      <c r="C46" s="24"/>
      <c r="D46" s="25"/>
      <c r="E46" s="26"/>
      <c r="F46" s="26"/>
      <c r="G46" s="27"/>
      <c r="H46" s="27"/>
      <c r="I46" s="27"/>
      <c r="J46" s="27"/>
      <c r="K46" s="28"/>
      <c r="L46" s="28"/>
      <c r="M46" s="28"/>
      <c r="N46" s="27"/>
      <c r="O46" s="29"/>
    </row>
    <row r="47" spans="1:15" x14ac:dyDescent="0.25">
      <c r="A47" s="12" t="s">
        <v>113</v>
      </c>
      <c r="B47" s="13" t="s">
        <v>114</v>
      </c>
      <c r="C47" s="14" t="s">
        <v>20</v>
      </c>
      <c r="D47" s="15">
        <v>44089</v>
      </c>
      <c r="E47" s="16" t="s">
        <v>41</v>
      </c>
      <c r="F47" s="16" t="s">
        <v>30</v>
      </c>
      <c r="G47" s="18">
        <v>175000</v>
      </c>
      <c r="H47" s="18">
        <v>-29352.87</v>
      </c>
      <c r="I47" s="18">
        <v>-5022.5</v>
      </c>
      <c r="J47" s="18">
        <v>-5320</v>
      </c>
      <c r="K47" s="18">
        <v>-1577.45</v>
      </c>
      <c r="L47" s="19">
        <v>0</v>
      </c>
      <c r="M47" s="19">
        <v>0</v>
      </c>
      <c r="N47" s="18">
        <v>-41272.82</v>
      </c>
      <c r="O47" s="20">
        <f>G47+N47</f>
        <v>133727.18</v>
      </c>
    </row>
    <row r="48" spans="1:15" ht="20.100000000000001" customHeight="1" x14ac:dyDescent="0.25">
      <c r="A48" s="12" t="s">
        <v>115</v>
      </c>
      <c r="B48" s="13" t="s">
        <v>116</v>
      </c>
      <c r="C48" s="14" t="s">
        <v>20</v>
      </c>
      <c r="D48" s="15">
        <v>45017</v>
      </c>
      <c r="E48" s="16" t="s">
        <v>29</v>
      </c>
      <c r="F48" s="16" t="s">
        <v>30</v>
      </c>
      <c r="G48" s="18">
        <v>90000</v>
      </c>
      <c r="H48" s="18">
        <v>-9753.11</v>
      </c>
      <c r="I48" s="18">
        <v>-2583</v>
      </c>
      <c r="J48" s="18">
        <v>-2736</v>
      </c>
      <c r="K48" s="18"/>
      <c r="L48" s="19"/>
      <c r="M48" s="19">
        <v>0</v>
      </c>
      <c r="N48" s="18">
        <v>-15072.11</v>
      </c>
      <c r="O48" s="20">
        <f>G48+N48</f>
        <v>74927.89</v>
      </c>
    </row>
    <row r="49" spans="1:15" ht="20.100000000000001" customHeight="1" x14ac:dyDescent="0.25">
      <c r="A49" s="12" t="s">
        <v>34</v>
      </c>
      <c r="B49" s="13"/>
      <c r="C49" s="14"/>
      <c r="D49" s="15"/>
      <c r="E49" s="16"/>
      <c r="F49" s="16"/>
      <c r="G49" s="18">
        <f>SUM(G47:G48)</f>
        <v>265000</v>
      </c>
      <c r="H49" s="18">
        <f>SUM(H47:H48)</f>
        <v>-39105.979999999996</v>
      </c>
      <c r="I49" s="18">
        <f>SUM(I47:I48)</f>
        <v>-7605.5</v>
      </c>
      <c r="J49" s="18">
        <f>SUM(J47:J48)</f>
        <v>-8056</v>
      </c>
      <c r="K49" s="18">
        <f>SUM(K47:K48)</f>
        <v>-1577.45</v>
      </c>
      <c r="L49" s="19">
        <v>0</v>
      </c>
      <c r="M49" s="19">
        <v>0</v>
      </c>
      <c r="N49" s="18">
        <f>SUM(N47:N48)</f>
        <v>-56344.93</v>
      </c>
      <c r="O49" s="20">
        <f>SUM(O47:O48)</f>
        <v>208655.07</v>
      </c>
    </row>
    <row r="50" spans="1:15" ht="20.100000000000001" customHeight="1" x14ac:dyDescent="0.25">
      <c r="A50" s="22" t="s">
        <v>117</v>
      </c>
      <c r="B50" s="23"/>
      <c r="C50" s="24"/>
      <c r="D50" s="25"/>
      <c r="E50" s="26"/>
      <c r="F50" s="26"/>
      <c r="G50" s="27"/>
      <c r="H50" s="27"/>
      <c r="I50" s="27"/>
      <c r="J50" s="27"/>
      <c r="K50" s="27"/>
      <c r="L50" s="28"/>
      <c r="M50" s="28"/>
      <c r="N50" s="27"/>
      <c r="O50" s="29"/>
    </row>
    <row r="51" spans="1:15" ht="20.100000000000001" customHeight="1" x14ac:dyDescent="0.25">
      <c r="A51" s="12" t="s">
        <v>118</v>
      </c>
      <c r="B51" s="13" t="s">
        <v>119</v>
      </c>
      <c r="C51" s="14" t="s">
        <v>20</v>
      </c>
      <c r="D51" s="15">
        <v>44136</v>
      </c>
      <c r="E51" s="16" t="s">
        <v>41</v>
      </c>
      <c r="F51" s="16" t="s">
        <v>30</v>
      </c>
      <c r="G51" s="18">
        <v>200000</v>
      </c>
      <c r="H51" s="18">
        <v>-35726.5</v>
      </c>
      <c r="I51" s="18">
        <v>-5740</v>
      </c>
      <c r="J51" s="18">
        <v>-5685.41</v>
      </c>
      <c r="K51" s="19">
        <v>0</v>
      </c>
      <c r="L51" s="19">
        <v>0</v>
      </c>
      <c r="M51" s="36">
        <v>0</v>
      </c>
      <c r="N51" s="18">
        <f t="shared" ref="N51:N56" si="12">SUM(H51:M51)</f>
        <v>-47151.91</v>
      </c>
      <c r="O51" s="20">
        <f t="shared" ref="O51:O56" si="13">G51+N51</f>
        <v>152848.09</v>
      </c>
    </row>
    <row r="52" spans="1:15" ht="20.100000000000001" customHeight="1" x14ac:dyDescent="0.25">
      <c r="A52" s="12" t="s">
        <v>120</v>
      </c>
      <c r="B52" s="13" t="s">
        <v>121</v>
      </c>
      <c r="C52" s="14" t="s">
        <v>20</v>
      </c>
      <c r="D52" s="15">
        <v>38687</v>
      </c>
      <c r="E52" s="16" t="s">
        <v>122</v>
      </c>
      <c r="F52" s="16" t="s">
        <v>30</v>
      </c>
      <c r="G52" s="18">
        <v>110000</v>
      </c>
      <c r="H52" s="18">
        <v>-14457.61</v>
      </c>
      <c r="I52" s="18">
        <v>-3157</v>
      </c>
      <c r="J52" s="18">
        <v>-3344</v>
      </c>
      <c r="K52" s="46">
        <v>0</v>
      </c>
      <c r="L52" s="19">
        <v>0</v>
      </c>
      <c r="M52" s="36">
        <v>0</v>
      </c>
      <c r="N52" s="18">
        <f t="shared" si="12"/>
        <v>-20958.61</v>
      </c>
      <c r="O52" s="20">
        <f t="shared" si="13"/>
        <v>89041.39</v>
      </c>
    </row>
    <row r="53" spans="1:15" ht="20.100000000000001" customHeight="1" x14ac:dyDescent="0.25">
      <c r="A53" s="12" t="s">
        <v>123</v>
      </c>
      <c r="B53" s="13" t="s">
        <v>124</v>
      </c>
      <c r="C53" s="14" t="s">
        <v>20</v>
      </c>
      <c r="D53" s="15">
        <v>38386</v>
      </c>
      <c r="E53" s="16" t="s">
        <v>125</v>
      </c>
      <c r="F53" s="16" t="s">
        <v>30</v>
      </c>
      <c r="G53" s="18">
        <v>65000</v>
      </c>
      <c r="H53" s="18">
        <v>-4112.08</v>
      </c>
      <c r="I53" s="18">
        <v>-1865.5</v>
      </c>
      <c r="J53" s="18">
        <v>-1976</v>
      </c>
      <c r="K53" s="18">
        <v>-1577.45</v>
      </c>
      <c r="L53" s="19">
        <v>0</v>
      </c>
      <c r="M53" s="36">
        <v>0</v>
      </c>
      <c r="N53" s="18">
        <f t="shared" si="12"/>
        <v>-9531.0300000000007</v>
      </c>
      <c r="O53" s="20">
        <f>G53+N53</f>
        <v>55468.97</v>
      </c>
    </row>
    <row r="54" spans="1:15" ht="20.100000000000001" customHeight="1" x14ac:dyDescent="0.25">
      <c r="A54" s="12" t="s">
        <v>126</v>
      </c>
      <c r="B54" s="13" t="s">
        <v>127</v>
      </c>
      <c r="C54" s="14" t="s">
        <v>20</v>
      </c>
      <c r="D54" s="15">
        <v>43678</v>
      </c>
      <c r="E54" s="16" t="s">
        <v>128</v>
      </c>
      <c r="F54" s="16" t="s">
        <v>74</v>
      </c>
      <c r="G54" s="18">
        <v>60000</v>
      </c>
      <c r="H54" s="18">
        <v>-3486.67</v>
      </c>
      <c r="I54" s="18">
        <v>-1722</v>
      </c>
      <c r="J54" s="18">
        <v>-1824</v>
      </c>
      <c r="K54" s="19">
        <v>0</v>
      </c>
      <c r="L54" s="19">
        <v>0</v>
      </c>
      <c r="M54" s="36">
        <v>0</v>
      </c>
      <c r="N54" s="18">
        <f t="shared" si="12"/>
        <v>-7032.67</v>
      </c>
      <c r="O54" s="20">
        <f t="shared" si="13"/>
        <v>52967.33</v>
      </c>
    </row>
    <row r="55" spans="1:15" ht="20.100000000000001" customHeight="1" x14ac:dyDescent="0.25">
      <c r="A55" s="12" t="s">
        <v>129</v>
      </c>
      <c r="B55" s="13" t="s">
        <v>130</v>
      </c>
      <c r="C55" s="14" t="s">
        <v>25</v>
      </c>
      <c r="D55" s="15">
        <v>38392</v>
      </c>
      <c r="E55" s="16" t="s">
        <v>128</v>
      </c>
      <c r="F55" s="16" t="s">
        <v>30</v>
      </c>
      <c r="G55" s="18">
        <v>60000</v>
      </c>
      <c r="H55" s="18">
        <v>-3171.18</v>
      </c>
      <c r="I55" s="18">
        <v>-1722</v>
      </c>
      <c r="J55" s="18">
        <v>-1824</v>
      </c>
      <c r="K55" s="18">
        <v>-1577.45</v>
      </c>
      <c r="L55" s="19">
        <v>0</v>
      </c>
      <c r="M55" s="36">
        <v>0</v>
      </c>
      <c r="N55" s="18">
        <f t="shared" si="12"/>
        <v>-8294.630000000001</v>
      </c>
      <c r="O55" s="20">
        <f t="shared" si="13"/>
        <v>51705.369999999995</v>
      </c>
    </row>
    <row r="56" spans="1:15" ht="20.100000000000001" customHeight="1" x14ac:dyDescent="0.25">
      <c r="A56" s="12" t="s">
        <v>131</v>
      </c>
      <c r="B56" s="13" t="s">
        <v>132</v>
      </c>
      <c r="C56" s="14" t="s">
        <v>20</v>
      </c>
      <c r="D56" s="15">
        <v>41852</v>
      </c>
      <c r="E56" s="16" t="s">
        <v>133</v>
      </c>
      <c r="F56" s="16" t="s">
        <v>30</v>
      </c>
      <c r="G56" s="18">
        <v>45000</v>
      </c>
      <c r="H56" s="18">
        <v>-1148.33</v>
      </c>
      <c r="I56" s="18">
        <v>-1291.5</v>
      </c>
      <c r="J56" s="18">
        <v>-1368</v>
      </c>
      <c r="K56" s="36">
        <v>0</v>
      </c>
      <c r="L56" s="19">
        <v>0</v>
      </c>
      <c r="M56" s="36">
        <v>0</v>
      </c>
      <c r="N56" s="18">
        <f t="shared" si="12"/>
        <v>-3807.83</v>
      </c>
      <c r="O56" s="20">
        <f t="shared" si="13"/>
        <v>41192.17</v>
      </c>
    </row>
    <row r="57" spans="1:15" ht="20.100000000000001" customHeight="1" x14ac:dyDescent="0.25">
      <c r="A57" s="12" t="s">
        <v>34</v>
      </c>
      <c r="B57" s="31"/>
      <c r="C57" s="32"/>
      <c r="D57" s="31"/>
      <c r="E57" s="16"/>
      <c r="F57" s="16"/>
      <c r="G57" s="18">
        <f>SUM(G51:G56)</f>
        <v>540000</v>
      </c>
      <c r="H57" s="18">
        <f>SUM(H51:H56)</f>
        <v>-62102.37</v>
      </c>
      <c r="I57" s="18">
        <f>SUM(I51:I56)</f>
        <v>-15498</v>
      </c>
      <c r="J57" s="18">
        <f>SUM(J51:J56)</f>
        <v>-16021.41</v>
      </c>
      <c r="K57" s="18">
        <f>SUM(K51:K56)</f>
        <v>-3154.9</v>
      </c>
      <c r="L57" s="19">
        <v>0</v>
      </c>
      <c r="M57" s="18">
        <f>SUM(M51:M56)</f>
        <v>0</v>
      </c>
      <c r="N57" s="18">
        <f>SUM(N51:N56)</f>
        <v>-96776.680000000008</v>
      </c>
      <c r="O57" s="20">
        <f>SUM(O51:O56)</f>
        <v>443223.31999999995</v>
      </c>
    </row>
    <row r="58" spans="1:15" ht="20.100000000000001" customHeight="1" x14ac:dyDescent="0.25">
      <c r="A58" s="22" t="s">
        <v>134</v>
      </c>
      <c r="B58" s="23"/>
      <c r="C58" s="24"/>
      <c r="D58" s="25"/>
      <c r="E58" s="26"/>
      <c r="F58" s="26"/>
      <c r="G58" s="27"/>
      <c r="H58" s="27"/>
      <c r="I58" s="27"/>
      <c r="J58" s="27"/>
      <c r="K58" s="28"/>
      <c r="L58" s="28"/>
      <c r="M58" s="28"/>
      <c r="N58" s="27"/>
      <c r="O58" s="29"/>
    </row>
    <row r="59" spans="1:15" x14ac:dyDescent="0.25">
      <c r="A59" s="12" t="s">
        <v>135</v>
      </c>
      <c r="B59" s="13" t="s">
        <v>136</v>
      </c>
      <c r="C59" s="14" t="s">
        <v>25</v>
      </c>
      <c r="D59" s="15">
        <v>35916</v>
      </c>
      <c r="E59" s="16" t="s">
        <v>137</v>
      </c>
      <c r="F59" s="16" t="s">
        <v>30</v>
      </c>
      <c r="G59" s="18">
        <v>120000</v>
      </c>
      <c r="H59" s="18">
        <v>-15626.77</v>
      </c>
      <c r="I59" s="18">
        <v>-3444</v>
      </c>
      <c r="J59" s="18">
        <v>-3648</v>
      </c>
      <c r="K59" s="18">
        <v>-4732.3500000000004</v>
      </c>
      <c r="L59" s="19">
        <v>0</v>
      </c>
      <c r="M59" s="19">
        <v>0</v>
      </c>
      <c r="N59" s="18">
        <f>SUM(H59:M59)</f>
        <v>-27451.120000000003</v>
      </c>
      <c r="O59" s="20">
        <f>G59+N59</f>
        <v>92548.88</v>
      </c>
    </row>
    <row r="60" spans="1:15" ht="20.100000000000001" customHeight="1" x14ac:dyDescent="0.25">
      <c r="A60" s="12" t="s">
        <v>138</v>
      </c>
      <c r="B60" s="13" t="s">
        <v>139</v>
      </c>
      <c r="C60" s="14" t="s">
        <v>25</v>
      </c>
      <c r="D60" s="15">
        <v>44774</v>
      </c>
      <c r="E60" s="16" t="s">
        <v>108</v>
      </c>
      <c r="F60" s="16" t="s">
        <v>30</v>
      </c>
      <c r="G60" s="18">
        <v>55000</v>
      </c>
      <c r="H60" s="18">
        <v>-2323.06</v>
      </c>
      <c r="I60" s="18">
        <v>-1578.5</v>
      </c>
      <c r="J60" s="18">
        <v>-1672</v>
      </c>
      <c r="K60" s="18">
        <v>-1577.45</v>
      </c>
      <c r="L60" s="19">
        <v>0</v>
      </c>
      <c r="M60" s="19">
        <v>0</v>
      </c>
      <c r="N60" s="18">
        <f t="shared" ref="N60:N61" si="14">SUM(H60:M60)</f>
        <v>-7151.0099999999993</v>
      </c>
      <c r="O60" s="20">
        <f t="shared" ref="O60:O62" si="15">G60+N60</f>
        <v>47848.99</v>
      </c>
    </row>
    <row r="61" spans="1:15" ht="20.100000000000001" customHeight="1" x14ac:dyDescent="0.25">
      <c r="A61" s="12" t="s">
        <v>140</v>
      </c>
      <c r="B61" s="13" t="s">
        <v>141</v>
      </c>
      <c r="C61" s="14" t="s">
        <v>25</v>
      </c>
      <c r="D61" s="15">
        <v>44348</v>
      </c>
      <c r="E61" s="16" t="s">
        <v>108</v>
      </c>
      <c r="F61" s="16" t="s">
        <v>30</v>
      </c>
      <c r="G61" s="18">
        <v>60000</v>
      </c>
      <c r="H61" s="18">
        <v>-3486.67</v>
      </c>
      <c r="I61" s="18">
        <v>-1722</v>
      </c>
      <c r="J61" s="18">
        <v>-1824</v>
      </c>
      <c r="K61" s="19">
        <v>0</v>
      </c>
      <c r="L61" s="19">
        <v>0</v>
      </c>
      <c r="M61" s="19">
        <v>0</v>
      </c>
      <c r="N61" s="18">
        <f t="shared" si="14"/>
        <v>-7032.67</v>
      </c>
      <c r="O61" s="20">
        <f t="shared" si="15"/>
        <v>52967.33</v>
      </c>
    </row>
    <row r="62" spans="1:15" ht="20.100000000000001" customHeight="1" x14ac:dyDescent="0.25">
      <c r="A62" s="12" t="s">
        <v>34</v>
      </c>
      <c r="B62" s="13"/>
      <c r="C62" s="14"/>
      <c r="D62" s="15"/>
      <c r="E62" s="16"/>
      <c r="F62" s="16"/>
      <c r="G62" s="18">
        <f>SUM(G59:G61)</f>
        <v>235000</v>
      </c>
      <c r="H62" s="18">
        <f>SUM(H59:H61)</f>
        <v>-21436.5</v>
      </c>
      <c r="I62" s="18">
        <f>SUM(I59:I61)</f>
        <v>-6744.5</v>
      </c>
      <c r="J62" s="18">
        <f>SUM(J59:J61)</f>
        <v>-7144</v>
      </c>
      <c r="K62" s="18">
        <f>SUM(K59:K61)</f>
        <v>-6309.8</v>
      </c>
      <c r="L62" s="19">
        <v>0</v>
      </c>
      <c r="M62" s="19">
        <v>0</v>
      </c>
      <c r="N62" s="18">
        <f>SUM(N59:N61)</f>
        <v>-41634.800000000003</v>
      </c>
      <c r="O62" s="20">
        <f t="shared" si="15"/>
        <v>193365.2</v>
      </c>
    </row>
    <row r="63" spans="1:15" x14ac:dyDescent="0.25">
      <c r="A63" s="22" t="s">
        <v>142</v>
      </c>
      <c r="B63" s="23"/>
      <c r="C63" s="24"/>
      <c r="D63" s="25"/>
      <c r="E63" s="26"/>
      <c r="F63" s="26"/>
      <c r="G63" s="27"/>
      <c r="H63" s="27"/>
      <c r="I63" s="27"/>
      <c r="J63" s="27"/>
      <c r="K63" s="27"/>
      <c r="L63" s="28"/>
      <c r="M63" s="27"/>
      <c r="N63" s="27"/>
      <c r="O63" s="29"/>
    </row>
    <row r="64" spans="1:15" ht="20.100000000000001" customHeight="1" x14ac:dyDescent="0.25">
      <c r="A64" s="12" t="s">
        <v>143</v>
      </c>
      <c r="B64" s="13" t="s">
        <v>144</v>
      </c>
      <c r="C64" s="14" t="s">
        <v>25</v>
      </c>
      <c r="D64" s="15">
        <v>38231</v>
      </c>
      <c r="E64" s="16" t="s">
        <v>145</v>
      </c>
      <c r="F64" s="16" t="s">
        <v>30</v>
      </c>
      <c r="G64" s="18">
        <v>80000</v>
      </c>
      <c r="H64" s="18">
        <v>-7400.86</v>
      </c>
      <c r="I64" s="18">
        <v>-2296</v>
      </c>
      <c r="J64" s="18">
        <v>-2432</v>
      </c>
      <c r="K64" s="19">
        <v>0</v>
      </c>
      <c r="L64" s="19">
        <v>0</v>
      </c>
      <c r="M64" s="19">
        <v>0</v>
      </c>
      <c r="N64" s="18">
        <f>SUM(H64:M64)</f>
        <v>-12128.86</v>
      </c>
      <c r="O64" s="20">
        <f>G64+N64</f>
        <v>67871.14</v>
      </c>
    </row>
    <row r="65" spans="1:15" ht="20.100000000000001" customHeight="1" x14ac:dyDescent="0.25">
      <c r="A65" s="12" t="s">
        <v>146</v>
      </c>
      <c r="B65" s="13" t="s">
        <v>147</v>
      </c>
      <c r="C65" s="14" t="s">
        <v>25</v>
      </c>
      <c r="D65" s="15">
        <v>44470</v>
      </c>
      <c r="E65" s="16" t="s">
        <v>148</v>
      </c>
      <c r="F65" s="16" t="s">
        <v>30</v>
      </c>
      <c r="G65" s="18">
        <v>35000</v>
      </c>
      <c r="H65" s="19">
        <v>0</v>
      </c>
      <c r="I65" s="18">
        <v>-1004.5</v>
      </c>
      <c r="J65" s="18">
        <v>-1064</v>
      </c>
      <c r="K65" s="18">
        <v>-3154.9</v>
      </c>
      <c r="L65" s="19">
        <v>0</v>
      </c>
      <c r="M65" s="19">
        <v>0</v>
      </c>
      <c r="N65" s="18">
        <f>SUM(H65:M65)</f>
        <v>-5223.3999999999996</v>
      </c>
      <c r="O65" s="20">
        <f>G65+N65</f>
        <v>29776.6</v>
      </c>
    </row>
    <row r="66" spans="1:15" ht="20.100000000000001" customHeight="1" x14ac:dyDescent="0.25">
      <c r="A66" s="12" t="s">
        <v>34</v>
      </c>
      <c r="B66" s="13"/>
      <c r="C66" s="14"/>
      <c r="D66" s="15"/>
      <c r="E66" s="16"/>
      <c r="F66" s="16"/>
      <c r="G66" s="18">
        <f>SUM(G64:G65)</f>
        <v>115000</v>
      </c>
      <c r="H66" s="18">
        <f>SUM(H64:H65)</f>
        <v>-7400.86</v>
      </c>
      <c r="I66" s="18">
        <f>SUM(I64:I65)</f>
        <v>-3300.5</v>
      </c>
      <c r="J66" s="18">
        <f>SUM(J64:J65)</f>
        <v>-3496</v>
      </c>
      <c r="K66" s="18">
        <f>SUM(K64:K65)</f>
        <v>-3154.9</v>
      </c>
      <c r="L66" s="19">
        <v>0</v>
      </c>
      <c r="M66" s="19">
        <v>0</v>
      </c>
      <c r="N66" s="18">
        <f>SUM(N64:N65)</f>
        <v>-17352.260000000002</v>
      </c>
      <c r="O66" s="20">
        <f>SUM(O64:O65)</f>
        <v>97647.739999999991</v>
      </c>
    </row>
    <row r="67" spans="1:15" ht="20.100000000000001" customHeight="1" x14ac:dyDescent="0.25">
      <c r="A67" s="22" t="s">
        <v>149</v>
      </c>
      <c r="B67" s="33"/>
      <c r="C67" s="34"/>
      <c r="D67" s="33"/>
      <c r="E67" s="26"/>
      <c r="F67" s="26"/>
      <c r="G67" s="28"/>
      <c r="H67" s="28"/>
      <c r="I67" s="28"/>
      <c r="J67" s="28"/>
      <c r="K67" s="28"/>
      <c r="L67" s="28"/>
      <c r="M67" s="28"/>
      <c r="N67" s="28"/>
      <c r="O67" s="35"/>
    </row>
    <row r="68" spans="1:15" ht="20.100000000000001" customHeight="1" x14ac:dyDescent="0.25">
      <c r="A68" s="12" t="s">
        <v>150</v>
      </c>
      <c r="B68" s="13" t="s">
        <v>151</v>
      </c>
      <c r="C68" s="14" t="s">
        <v>20</v>
      </c>
      <c r="D68" s="15">
        <v>42767</v>
      </c>
      <c r="E68" s="16" t="s">
        <v>41</v>
      </c>
      <c r="F68" s="16" t="s">
        <v>30</v>
      </c>
      <c r="G68" s="18">
        <v>95000</v>
      </c>
      <c r="H68" s="18">
        <v>-10929.23</v>
      </c>
      <c r="I68" s="18">
        <v>-2726.5</v>
      </c>
      <c r="J68" s="18">
        <v>-2888</v>
      </c>
      <c r="K68" s="19">
        <v>0</v>
      </c>
      <c r="L68" s="19">
        <v>0</v>
      </c>
      <c r="M68" s="19">
        <v>0</v>
      </c>
      <c r="N68" s="18">
        <f>SUM(H68:M68)</f>
        <v>-16543.73</v>
      </c>
      <c r="O68" s="20">
        <f>G68+N68</f>
        <v>78456.27</v>
      </c>
    </row>
    <row r="69" spans="1:15" ht="20.100000000000001" customHeight="1" x14ac:dyDescent="0.25">
      <c r="A69" s="12" t="s">
        <v>152</v>
      </c>
      <c r="B69" s="31"/>
      <c r="C69" s="32" t="s">
        <v>25</v>
      </c>
      <c r="D69" s="15">
        <v>44743</v>
      </c>
      <c r="E69" s="16" t="s">
        <v>33</v>
      </c>
      <c r="F69" s="16" t="s">
        <v>30</v>
      </c>
      <c r="G69" s="18">
        <v>90000</v>
      </c>
      <c r="H69" s="18">
        <v>-9753.11</v>
      </c>
      <c r="I69" s="18">
        <v>-2583</v>
      </c>
      <c r="J69" s="18">
        <v>-2736</v>
      </c>
      <c r="K69" s="19">
        <v>0</v>
      </c>
      <c r="L69" s="19">
        <v>0</v>
      </c>
      <c r="M69" s="19">
        <v>0</v>
      </c>
      <c r="N69" s="18">
        <f>SUM(H69:M69)</f>
        <v>-15072.11</v>
      </c>
      <c r="O69" s="20">
        <f>G69+N69</f>
        <v>74927.89</v>
      </c>
    </row>
    <row r="70" spans="1:15" ht="20.100000000000001" customHeight="1" x14ac:dyDescent="0.25">
      <c r="A70" s="12" t="s">
        <v>34</v>
      </c>
      <c r="B70" s="31"/>
      <c r="C70" s="32"/>
      <c r="D70" s="31"/>
      <c r="E70" s="16"/>
      <c r="F70" s="16"/>
      <c r="G70" s="18">
        <f>SUM(G68:G69)</f>
        <v>185000</v>
      </c>
      <c r="H70" s="18">
        <f t="shared" ref="H70:N70" si="16">SUM(H68:H69)</f>
        <v>-20682.34</v>
      </c>
      <c r="I70" s="18">
        <f t="shared" si="16"/>
        <v>-5309.5</v>
      </c>
      <c r="J70" s="18">
        <f t="shared" si="16"/>
        <v>-5624</v>
      </c>
      <c r="K70" s="19">
        <f t="shared" si="16"/>
        <v>0</v>
      </c>
      <c r="L70" s="19">
        <f t="shared" si="16"/>
        <v>0</v>
      </c>
      <c r="M70" s="19">
        <v>0</v>
      </c>
      <c r="N70" s="18">
        <f t="shared" si="16"/>
        <v>-31615.84</v>
      </c>
      <c r="O70" s="20">
        <f>SUM(O68:O69)</f>
        <v>153384.16</v>
      </c>
    </row>
    <row r="71" spans="1:15" ht="20.100000000000001" customHeight="1" x14ac:dyDescent="0.25">
      <c r="A71" s="22" t="s">
        <v>153</v>
      </c>
      <c r="B71" s="33"/>
      <c r="C71" s="34"/>
      <c r="D71" s="33"/>
      <c r="E71" s="26"/>
      <c r="F71" s="26"/>
      <c r="G71" s="28"/>
      <c r="H71" s="28"/>
      <c r="I71" s="28"/>
      <c r="J71" s="28"/>
      <c r="K71" s="28"/>
      <c r="L71" s="28"/>
      <c r="M71" s="28"/>
      <c r="N71" s="28"/>
      <c r="O71" s="35"/>
    </row>
    <row r="72" spans="1:15" ht="20.100000000000001" customHeight="1" x14ac:dyDescent="0.25">
      <c r="A72" s="12" t="s">
        <v>154</v>
      </c>
      <c r="B72" s="13" t="s">
        <v>155</v>
      </c>
      <c r="C72" s="14" t="s">
        <v>25</v>
      </c>
      <c r="D72" s="15">
        <v>44197</v>
      </c>
      <c r="E72" s="16" t="s">
        <v>102</v>
      </c>
      <c r="F72" s="16" t="s">
        <v>30</v>
      </c>
      <c r="G72" s="18">
        <v>120000</v>
      </c>
      <c r="H72" s="18">
        <v>-16415.490000000002</v>
      </c>
      <c r="I72" s="18">
        <v>-3444</v>
      </c>
      <c r="J72" s="18">
        <v>-3648</v>
      </c>
      <c r="K72" s="18">
        <v>-1577.45</v>
      </c>
      <c r="L72" s="19">
        <v>0</v>
      </c>
      <c r="M72" s="19">
        <v>0</v>
      </c>
      <c r="N72" s="18">
        <f>SUM(H72:M72)</f>
        <v>-25084.940000000002</v>
      </c>
      <c r="O72" s="20">
        <f>G72+N72</f>
        <v>94915.06</v>
      </c>
    </row>
    <row r="73" spans="1:15" ht="20.100000000000001" customHeight="1" x14ac:dyDescent="0.25">
      <c r="A73" s="12" t="s">
        <v>156</v>
      </c>
      <c r="B73" s="13" t="s">
        <v>157</v>
      </c>
      <c r="C73" s="14" t="s">
        <v>25</v>
      </c>
      <c r="D73" s="15">
        <v>43556</v>
      </c>
      <c r="E73" s="16" t="s">
        <v>108</v>
      </c>
      <c r="F73" s="16" t="s">
        <v>30</v>
      </c>
      <c r="G73" s="18">
        <v>60000</v>
      </c>
      <c r="H73" s="18">
        <v>-3171.18</v>
      </c>
      <c r="I73" s="18">
        <v>-1722</v>
      </c>
      <c r="J73" s="18">
        <v>-1824</v>
      </c>
      <c r="K73" s="18">
        <v>-1577.45</v>
      </c>
      <c r="L73" s="19">
        <v>0</v>
      </c>
      <c r="M73" s="19">
        <v>0</v>
      </c>
      <c r="N73" s="18">
        <f t="shared" ref="N73:N74" si="17">SUM(H73:M73)</f>
        <v>-8294.630000000001</v>
      </c>
      <c r="O73" s="20">
        <f t="shared" ref="O73:O74" si="18">G73+N73</f>
        <v>51705.369999999995</v>
      </c>
    </row>
    <row r="74" spans="1:15" ht="20.100000000000001" customHeight="1" x14ac:dyDescent="0.25">
      <c r="A74" s="12" t="s">
        <v>158</v>
      </c>
      <c r="B74" s="13" t="s">
        <v>159</v>
      </c>
      <c r="C74" s="14" t="s">
        <v>20</v>
      </c>
      <c r="D74" s="15">
        <v>44348</v>
      </c>
      <c r="E74" s="16" t="s">
        <v>108</v>
      </c>
      <c r="F74" s="16" t="s">
        <v>30</v>
      </c>
      <c r="G74" s="18">
        <v>60000</v>
      </c>
      <c r="H74" s="18">
        <v>-3486.67</v>
      </c>
      <c r="I74" s="18">
        <v>-1722</v>
      </c>
      <c r="J74" s="18">
        <v>-1824</v>
      </c>
      <c r="K74" s="19">
        <v>0</v>
      </c>
      <c r="L74" s="19">
        <v>0</v>
      </c>
      <c r="M74" s="19">
        <v>0</v>
      </c>
      <c r="N74" s="18">
        <f t="shared" si="17"/>
        <v>-7032.67</v>
      </c>
      <c r="O74" s="20">
        <f t="shared" si="18"/>
        <v>52967.33</v>
      </c>
    </row>
    <row r="75" spans="1:15" ht="20.100000000000001" customHeight="1" x14ac:dyDescent="0.25">
      <c r="A75" s="12" t="s">
        <v>34</v>
      </c>
      <c r="B75" s="13"/>
      <c r="C75" s="14"/>
      <c r="D75" s="15"/>
      <c r="E75" s="16"/>
      <c r="F75" s="16"/>
      <c r="G75" s="18">
        <f>SUM(G72:G74)</f>
        <v>240000</v>
      </c>
      <c r="H75" s="18">
        <f>SUM(H72:H74)</f>
        <v>-23073.340000000004</v>
      </c>
      <c r="I75" s="18">
        <f>SUM(I72:I74)</f>
        <v>-6888</v>
      </c>
      <c r="J75" s="18">
        <f>SUM(J72:J74)</f>
        <v>-7296</v>
      </c>
      <c r="K75" s="18">
        <f>SUM(K72:K74)</f>
        <v>-3154.9</v>
      </c>
      <c r="L75" s="19">
        <v>0</v>
      </c>
      <c r="M75" s="19">
        <f>SUM(M72:M74)</f>
        <v>0</v>
      </c>
      <c r="N75" s="18">
        <f>SUM(N72:N74)</f>
        <v>-40412.240000000005</v>
      </c>
      <c r="O75" s="20">
        <f>SUM(O72:O74)</f>
        <v>199587.76</v>
      </c>
    </row>
    <row r="76" spans="1:15" ht="20.100000000000001" customHeight="1" x14ac:dyDescent="0.25">
      <c r="A76" s="22" t="s">
        <v>160</v>
      </c>
      <c r="B76" s="23"/>
      <c r="C76" s="24"/>
      <c r="D76" s="25"/>
      <c r="E76" s="26"/>
      <c r="F76" s="26"/>
      <c r="G76" s="27"/>
      <c r="H76" s="27"/>
      <c r="I76" s="27"/>
      <c r="J76" s="27"/>
      <c r="K76" s="27"/>
      <c r="L76" s="28"/>
      <c r="M76" s="28"/>
      <c r="N76" s="27"/>
      <c r="O76" s="29"/>
    </row>
    <row r="77" spans="1:15" ht="20.100000000000001" customHeight="1" x14ac:dyDescent="0.25">
      <c r="A77" s="12" t="s">
        <v>161</v>
      </c>
      <c r="B77" s="13" t="s">
        <v>162</v>
      </c>
      <c r="C77" s="14" t="s">
        <v>20</v>
      </c>
      <c r="D77" s="15">
        <v>39552</v>
      </c>
      <c r="E77" s="16" t="s">
        <v>41</v>
      </c>
      <c r="F77" s="16" t="s">
        <v>30</v>
      </c>
      <c r="G77" s="18">
        <v>120000</v>
      </c>
      <c r="H77" s="18">
        <v>-16809.86</v>
      </c>
      <c r="I77" s="18">
        <v>-3444</v>
      </c>
      <c r="J77" s="18">
        <v>-3648</v>
      </c>
      <c r="K77" s="19">
        <v>0</v>
      </c>
      <c r="L77" s="19">
        <v>0</v>
      </c>
      <c r="M77" s="19">
        <v>0</v>
      </c>
      <c r="N77" s="18">
        <f>SUM(H77:M77)</f>
        <v>-23901.86</v>
      </c>
      <c r="O77" s="20">
        <f>G77+N77</f>
        <v>96098.14</v>
      </c>
    </row>
    <row r="78" spans="1:15" ht="20.100000000000001" customHeight="1" x14ac:dyDescent="0.25">
      <c r="A78" s="12" t="s">
        <v>163</v>
      </c>
      <c r="B78" s="13" t="s">
        <v>164</v>
      </c>
      <c r="C78" s="14" t="s">
        <v>20</v>
      </c>
      <c r="D78" s="15">
        <v>43647</v>
      </c>
      <c r="E78" s="16" t="s">
        <v>29</v>
      </c>
      <c r="F78" s="16" t="s">
        <v>30</v>
      </c>
      <c r="G78" s="18">
        <v>80000</v>
      </c>
      <c r="H78" s="18">
        <v>-6619.29</v>
      </c>
      <c r="I78" s="18">
        <v>-2296</v>
      </c>
      <c r="J78" s="18">
        <v>-2432</v>
      </c>
      <c r="K78" s="18">
        <v>-3154.9</v>
      </c>
      <c r="L78" s="19">
        <v>0</v>
      </c>
      <c r="M78" s="19">
        <v>0</v>
      </c>
      <c r="N78" s="18">
        <f t="shared" ref="N78:N82" si="19">SUM(H78:M78)</f>
        <v>-14502.19</v>
      </c>
      <c r="O78" s="20">
        <f t="shared" ref="O78:O82" si="20">G78+N78</f>
        <v>65497.81</v>
      </c>
    </row>
    <row r="79" spans="1:15" ht="20.100000000000001" customHeight="1" x14ac:dyDescent="0.25">
      <c r="A79" s="12" t="s">
        <v>165</v>
      </c>
      <c r="B79" s="13" t="s">
        <v>166</v>
      </c>
      <c r="C79" s="14" t="s">
        <v>25</v>
      </c>
      <c r="D79" s="15">
        <v>42401</v>
      </c>
      <c r="E79" s="16" t="s">
        <v>108</v>
      </c>
      <c r="F79" s="16" t="s">
        <v>30</v>
      </c>
      <c r="G79" s="18">
        <v>60000</v>
      </c>
      <c r="H79" s="18">
        <v>-3486.67</v>
      </c>
      <c r="I79" s="18">
        <v>-1722</v>
      </c>
      <c r="J79" s="18">
        <v>-1824</v>
      </c>
      <c r="K79" s="19">
        <v>0</v>
      </c>
      <c r="L79" s="19">
        <v>0</v>
      </c>
      <c r="M79" s="19">
        <v>0</v>
      </c>
      <c r="N79" s="18">
        <f t="shared" si="19"/>
        <v>-7032.67</v>
      </c>
      <c r="O79" s="20">
        <f t="shared" si="20"/>
        <v>52967.33</v>
      </c>
    </row>
    <row r="80" spans="1:15" ht="20.100000000000001" customHeight="1" x14ac:dyDescent="0.25">
      <c r="A80" s="12" t="s">
        <v>167</v>
      </c>
      <c r="B80" s="13" t="s">
        <v>168</v>
      </c>
      <c r="C80" s="14" t="s">
        <v>25</v>
      </c>
      <c r="D80" s="15">
        <v>44470</v>
      </c>
      <c r="E80" s="16" t="s">
        <v>108</v>
      </c>
      <c r="F80" s="16" t="s">
        <v>30</v>
      </c>
      <c r="G80" s="18">
        <v>60000</v>
      </c>
      <c r="H80" s="18">
        <v>-3171.18</v>
      </c>
      <c r="I80" s="18">
        <v>-1722</v>
      </c>
      <c r="J80" s="18">
        <v>-1824</v>
      </c>
      <c r="K80" s="18">
        <v>-1577.45</v>
      </c>
      <c r="L80" s="19">
        <v>0</v>
      </c>
      <c r="M80" s="19">
        <v>0</v>
      </c>
      <c r="N80" s="18">
        <f t="shared" si="19"/>
        <v>-8294.630000000001</v>
      </c>
      <c r="O80" s="20">
        <f t="shared" si="20"/>
        <v>51705.369999999995</v>
      </c>
    </row>
    <row r="81" spans="1:15" ht="20.100000000000001" customHeight="1" x14ac:dyDescent="0.25">
      <c r="A81" s="12" t="s">
        <v>169</v>
      </c>
      <c r="B81" s="13" t="s">
        <v>170</v>
      </c>
      <c r="C81" s="14" t="s">
        <v>25</v>
      </c>
      <c r="D81" s="15">
        <v>43313</v>
      </c>
      <c r="E81" s="16" t="s">
        <v>108</v>
      </c>
      <c r="F81" s="16" t="s">
        <v>30</v>
      </c>
      <c r="G81" s="18">
        <v>60000</v>
      </c>
      <c r="H81" s="18">
        <v>-3486.67</v>
      </c>
      <c r="I81" s="18">
        <v>-1722</v>
      </c>
      <c r="J81" s="18">
        <v>-1824</v>
      </c>
      <c r="K81" s="19">
        <v>0</v>
      </c>
      <c r="L81" s="19">
        <v>0</v>
      </c>
      <c r="M81" s="19">
        <v>0</v>
      </c>
      <c r="N81" s="18">
        <f t="shared" si="19"/>
        <v>-7032.67</v>
      </c>
      <c r="O81" s="20">
        <f t="shared" si="20"/>
        <v>52967.33</v>
      </c>
    </row>
    <row r="82" spans="1:15" ht="20.100000000000001" customHeight="1" x14ac:dyDescent="0.25">
      <c r="A82" s="12" t="s">
        <v>171</v>
      </c>
      <c r="B82" s="13" t="s">
        <v>172</v>
      </c>
      <c r="C82" s="14" t="s">
        <v>25</v>
      </c>
      <c r="D82" s="15">
        <v>44095</v>
      </c>
      <c r="E82" s="16" t="s">
        <v>173</v>
      </c>
      <c r="F82" s="16" t="s">
        <v>30</v>
      </c>
      <c r="G82" s="18">
        <v>30000</v>
      </c>
      <c r="H82" s="19">
        <v>0</v>
      </c>
      <c r="I82" s="47">
        <v>-861</v>
      </c>
      <c r="J82" s="47">
        <v>-912</v>
      </c>
      <c r="K82" s="19">
        <v>0</v>
      </c>
      <c r="L82" s="19">
        <v>0</v>
      </c>
      <c r="M82" s="19">
        <v>0</v>
      </c>
      <c r="N82" s="18">
        <f t="shared" si="19"/>
        <v>-1773</v>
      </c>
      <c r="O82" s="20">
        <f t="shared" si="20"/>
        <v>28227</v>
      </c>
    </row>
    <row r="83" spans="1:15" ht="20.100000000000001" customHeight="1" x14ac:dyDescent="0.25">
      <c r="A83" s="12" t="s">
        <v>34</v>
      </c>
      <c r="B83" s="13"/>
      <c r="C83" s="14"/>
      <c r="D83" s="15"/>
      <c r="E83" s="16"/>
      <c r="F83" s="16"/>
      <c r="G83" s="18">
        <f>SUM(G77:G82)</f>
        <v>410000</v>
      </c>
      <c r="H83" s="18">
        <f>SUM(H77:H82)</f>
        <v>-33573.67</v>
      </c>
      <c r="I83" s="18">
        <f>SUM(I77:I82)</f>
        <v>-11767</v>
      </c>
      <c r="J83" s="18">
        <f>SUM(J77:J82)</f>
        <v>-12464</v>
      </c>
      <c r="K83" s="18">
        <f>SUM(K77:K82)</f>
        <v>-4732.3500000000004</v>
      </c>
      <c r="L83" s="19">
        <v>0</v>
      </c>
      <c r="M83" s="19">
        <f>SUM(M77:M82)</f>
        <v>0</v>
      </c>
      <c r="N83" s="18">
        <f>SUM(N77:N82)</f>
        <v>-62537.020000000004</v>
      </c>
      <c r="O83" s="20">
        <f>SUM(O77:O82)</f>
        <v>347462.98000000004</v>
      </c>
    </row>
    <row r="84" spans="1:15" ht="20.100000000000001" customHeight="1" x14ac:dyDescent="0.25">
      <c r="A84" s="22" t="s">
        <v>174</v>
      </c>
      <c r="B84" s="23"/>
      <c r="C84" s="24"/>
      <c r="D84" s="25"/>
      <c r="E84" s="26"/>
      <c r="F84" s="26"/>
      <c r="G84" s="27"/>
      <c r="H84" s="28"/>
      <c r="I84" s="28"/>
      <c r="J84" s="28"/>
      <c r="K84" s="28"/>
      <c r="L84" s="28"/>
      <c r="M84" s="28"/>
      <c r="N84" s="27"/>
      <c r="O84" s="29"/>
    </row>
    <row r="85" spans="1:15" ht="20.100000000000001" customHeight="1" x14ac:dyDescent="0.25">
      <c r="A85" s="12" t="s">
        <v>175</v>
      </c>
      <c r="B85" s="13" t="s">
        <v>176</v>
      </c>
      <c r="C85" s="14" t="s">
        <v>20</v>
      </c>
      <c r="D85" s="15">
        <v>44480</v>
      </c>
      <c r="E85" s="16" t="s">
        <v>41</v>
      </c>
      <c r="F85" s="16" t="s">
        <v>30</v>
      </c>
      <c r="G85" s="18">
        <v>120000</v>
      </c>
      <c r="H85" s="18">
        <v>-16809.86</v>
      </c>
      <c r="I85" s="18">
        <v>-3444</v>
      </c>
      <c r="J85" s="18">
        <v>-3648</v>
      </c>
      <c r="K85" s="19">
        <v>0</v>
      </c>
      <c r="L85" s="19">
        <v>0</v>
      </c>
      <c r="M85" s="19">
        <v>0</v>
      </c>
      <c r="N85" s="18">
        <f>SUM(H85:M85)</f>
        <v>-23901.86</v>
      </c>
      <c r="O85" s="20">
        <f>G85+N85</f>
        <v>96098.14</v>
      </c>
    </row>
    <row r="86" spans="1:15" ht="20.100000000000001" customHeight="1" x14ac:dyDescent="0.25">
      <c r="A86" s="12" t="s">
        <v>34</v>
      </c>
      <c r="B86" s="31"/>
      <c r="C86" s="32"/>
      <c r="D86" s="31"/>
      <c r="E86" s="16"/>
      <c r="F86" s="16"/>
      <c r="G86" s="18">
        <f>SUM(G85:G85)</f>
        <v>120000</v>
      </c>
      <c r="H86" s="18">
        <f>SUM(H85:H85)</f>
        <v>-16809.86</v>
      </c>
      <c r="I86" s="18">
        <f>SUM(I85:I85)</f>
        <v>-3444</v>
      </c>
      <c r="J86" s="18">
        <f>SUM(J85:J85)</f>
        <v>-3648</v>
      </c>
      <c r="K86" s="19">
        <v>0</v>
      </c>
      <c r="L86" s="19">
        <v>0</v>
      </c>
      <c r="M86" s="19">
        <v>0</v>
      </c>
      <c r="N86" s="18">
        <f>SUM(N85:N85)</f>
        <v>-23901.86</v>
      </c>
      <c r="O86" s="20">
        <f>SUM(O85:O85)</f>
        <v>96098.14</v>
      </c>
    </row>
    <row r="87" spans="1:15" ht="20.100000000000001" customHeight="1" x14ac:dyDescent="0.25">
      <c r="A87" s="22" t="s">
        <v>177</v>
      </c>
      <c r="B87" s="33"/>
      <c r="C87" s="34"/>
      <c r="D87" s="33"/>
      <c r="E87" s="26"/>
      <c r="F87" s="26"/>
      <c r="G87" s="28"/>
      <c r="H87" s="28"/>
      <c r="I87" s="28"/>
      <c r="J87" s="28"/>
      <c r="K87" s="28"/>
      <c r="L87" s="28"/>
      <c r="M87" s="28"/>
      <c r="N87" s="28"/>
      <c r="O87" s="35"/>
    </row>
    <row r="88" spans="1:15" ht="20.100000000000001" customHeight="1" x14ac:dyDescent="0.25">
      <c r="A88" s="12" t="s">
        <v>178</v>
      </c>
      <c r="B88" s="13" t="s">
        <v>179</v>
      </c>
      <c r="C88" s="14" t="s">
        <v>20</v>
      </c>
      <c r="D88" s="15">
        <v>44263</v>
      </c>
      <c r="E88" s="16" t="s">
        <v>41</v>
      </c>
      <c r="F88" s="16" t="s">
        <v>30</v>
      </c>
      <c r="G88" s="18">
        <v>120000</v>
      </c>
      <c r="H88" s="18">
        <v>-16809.86</v>
      </c>
      <c r="I88" s="18">
        <v>-3444</v>
      </c>
      <c r="J88" s="18">
        <v>-3648</v>
      </c>
      <c r="K88" s="19">
        <v>0</v>
      </c>
      <c r="L88" s="19">
        <v>0</v>
      </c>
      <c r="M88" s="19">
        <v>0</v>
      </c>
      <c r="N88" s="18">
        <f>SUM(H88:M88)</f>
        <v>-23901.86</v>
      </c>
      <c r="O88" s="20">
        <f>G88+N88</f>
        <v>96098.14</v>
      </c>
    </row>
    <row r="89" spans="1:15" ht="20.100000000000001" customHeight="1" x14ac:dyDescent="0.25">
      <c r="A89" s="12" t="s">
        <v>180</v>
      </c>
      <c r="B89" s="31" t="s">
        <v>181</v>
      </c>
      <c r="C89" s="14" t="s">
        <v>25</v>
      </c>
      <c r="D89" s="15">
        <v>44682</v>
      </c>
      <c r="E89" s="16" t="s">
        <v>108</v>
      </c>
      <c r="F89" s="16" t="s">
        <v>30</v>
      </c>
      <c r="G89" s="18">
        <v>60000</v>
      </c>
      <c r="H89" s="18">
        <v>-3486.67</v>
      </c>
      <c r="I89" s="18">
        <v>-1722</v>
      </c>
      <c r="J89" s="18">
        <v>-1824</v>
      </c>
      <c r="K89" s="19">
        <v>0</v>
      </c>
      <c r="L89" s="19">
        <v>0</v>
      </c>
      <c r="M89" s="19">
        <v>0</v>
      </c>
      <c r="N89" s="18">
        <f>SUM(H89:M89)</f>
        <v>-7032.67</v>
      </c>
      <c r="O89" s="20">
        <f>G89+N89</f>
        <v>52967.33</v>
      </c>
    </row>
    <row r="90" spans="1:15" ht="20.100000000000001" customHeight="1" x14ac:dyDescent="0.25">
      <c r="A90" s="12" t="s">
        <v>34</v>
      </c>
      <c r="B90" s="31"/>
      <c r="C90" s="32"/>
      <c r="D90" s="31"/>
      <c r="E90" s="16"/>
      <c r="F90" s="16"/>
      <c r="G90" s="18">
        <f>SUM(G88:G89)</f>
        <v>180000</v>
      </c>
      <c r="H90" s="18">
        <f>SUM(H88:H89)</f>
        <v>-20296.53</v>
      </c>
      <c r="I90" s="18">
        <f>SUM(I88:I89)</f>
        <v>-5166</v>
      </c>
      <c r="J90" s="18">
        <f>SUM(J88:J89)</f>
        <v>-5472</v>
      </c>
      <c r="K90" s="19">
        <v>0</v>
      </c>
      <c r="L90" s="19">
        <v>0</v>
      </c>
      <c r="M90" s="19">
        <v>0</v>
      </c>
      <c r="N90" s="18">
        <f>SUM(N88:N89)</f>
        <v>-30934.53</v>
      </c>
      <c r="O90" s="20">
        <f>SUM(O88:O89)</f>
        <v>149065.47</v>
      </c>
    </row>
    <row r="91" spans="1:15" ht="20.100000000000001" customHeight="1" x14ac:dyDescent="0.25">
      <c r="A91" s="22" t="s">
        <v>182</v>
      </c>
      <c r="B91" s="33"/>
      <c r="C91" s="34"/>
      <c r="D91" s="33"/>
      <c r="E91" s="26"/>
      <c r="F91" s="26"/>
      <c r="G91" s="27"/>
      <c r="H91" s="27"/>
      <c r="I91" s="27"/>
      <c r="J91" s="27"/>
      <c r="K91" s="28"/>
      <c r="L91" s="28"/>
      <c r="M91" s="28"/>
      <c r="N91" s="27"/>
      <c r="O91" s="29"/>
    </row>
    <row r="92" spans="1:15" ht="20.100000000000001" customHeight="1" x14ac:dyDescent="0.25">
      <c r="A92" s="12" t="s">
        <v>183</v>
      </c>
      <c r="B92" s="13" t="s">
        <v>184</v>
      </c>
      <c r="C92" s="14" t="s">
        <v>20</v>
      </c>
      <c r="D92" s="15">
        <v>44348</v>
      </c>
      <c r="E92" s="16" t="s">
        <v>41</v>
      </c>
      <c r="F92" s="16" t="s">
        <v>30</v>
      </c>
      <c r="G92" s="18">
        <v>110000</v>
      </c>
      <c r="H92" s="18">
        <v>-14457.61</v>
      </c>
      <c r="I92" s="18">
        <v>-3157</v>
      </c>
      <c r="J92" s="18">
        <v>-3344</v>
      </c>
      <c r="K92" s="19">
        <v>0</v>
      </c>
      <c r="L92" s="19">
        <v>0</v>
      </c>
      <c r="M92" s="36">
        <v>0</v>
      </c>
      <c r="N92" s="18">
        <f>SUM(H92:M92)</f>
        <v>-20958.61</v>
      </c>
      <c r="O92" s="20">
        <f>G92+N92</f>
        <v>89041.39</v>
      </c>
    </row>
    <row r="93" spans="1:15" ht="20.100000000000001" customHeight="1" x14ac:dyDescent="0.25">
      <c r="A93" s="12" t="s">
        <v>185</v>
      </c>
      <c r="B93" s="13" t="s">
        <v>186</v>
      </c>
      <c r="C93" s="14" t="s">
        <v>20</v>
      </c>
      <c r="D93" s="15">
        <v>44448</v>
      </c>
      <c r="E93" s="16" t="s">
        <v>187</v>
      </c>
      <c r="F93" s="16" t="s">
        <v>30</v>
      </c>
      <c r="G93" s="18">
        <v>45000</v>
      </c>
      <c r="H93" s="18">
        <v>-911.71</v>
      </c>
      <c r="I93" s="18">
        <v>-1291.5</v>
      </c>
      <c r="J93" s="18">
        <v>-1368</v>
      </c>
      <c r="K93" s="19">
        <v>-1577.45</v>
      </c>
      <c r="L93" s="19">
        <v>0</v>
      </c>
      <c r="M93" s="36">
        <v>0</v>
      </c>
      <c r="N93" s="18">
        <f t="shared" ref="N93:N110" si="21">SUM(H93:M93)</f>
        <v>-5148.66</v>
      </c>
      <c r="O93" s="20">
        <f t="shared" ref="O93:O110" si="22">G93+N93</f>
        <v>39851.339999999997</v>
      </c>
    </row>
    <row r="94" spans="1:15" ht="20.100000000000001" customHeight="1" x14ac:dyDescent="0.25">
      <c r="A94" s="12" t="s">
        <v>188</v>
      </c>
      <c r="B94" s="13" t="s">
        <v>189</v>
      </c>
      <c r="C94" s="14" t="s">
        <v>20</v>
      </c>
      <c r="D94" s="15">
        <v>44230</v>
      </c>
      <c r="E94" s="16" t="s">
        <v>187</v>
      </c>
      <c r="F94" s="16" t="s">
        <v>30</v>
      </c>
      <c r="G94" s="18">
        <v>45000</v>
      </c>
      <c r="H94" s="18">
        <v>-911.71</v>
      </c>
      <c r="I94" s="18">
        <v>-1291.5</v>
      </c>
      <c r="J94" s="18">
        <v>-1368</v>
      </c>
      <c r="K94" s="19">
        <v>-1577.45</v>
      </c>
      <c r="L94" s="19">
        <v>0</v>
      </c>
      <c r="M94" s="36">
        <v>0</v>
      </c>
      <c r="N94" s="18">
        <f t="shared" si="21"/>
        <v>-5148.66</v>
      </c>
      <c r="O94" s="20">
        <f t="shared" si="22"/>
        <v>39851.339999999997</v>
      </c>
    </row>
    <row r="95" spans="1:15" ht="20.100000000000001" customHeight="1" x14ac:dyDescent="0.25">
      <c r="A95" s="12" t="s">
        <v>190</v>
      </c>
      <c r="B95" s="13" t="s">
        <v>191</v>
      </c>
      <c r="C95" s="14" t="s">
        <v>25</v>
      </c>
      <c r="D95" s="15">
        <v>38231</v>
      </c>
      <c r="E95" s="16" t="s">
        <v>45</v>
      </c>
      <c r="F95" s="16" t="s">
        <v>30</v>
      </c>
      <c r="G95" s="18">
        <v>45000</v>
      </c>
      <c r="H95" s="18">
        <v>-1148.33</v>
      </c>
      <c r="I95" s="18">
        <v>-1291.5</v>
      </c>
      <c r="J95" s="18">
        <v>-1368</v>
      </c>
      <c r="K95" s="19">
        <v>0</v>
      </c>
      <c r="L95" s="19">
        <v>0</v>
      </c>
      <c r="M95" s="36">
        <v>0</v>
      </c>
      <c r="N95" s="18">
        <f t="shared" si="21"/>
        <v>-3807.83</v>
      </c>
      <c r="O95" s="20">
        <f t="shared" si="22"/>
        <v>41192.17</v>
      </c>
    </row>
    <row r="96" spans="1:15" ht="20.100000000000001" customHeight="1" x14ac:dyDescent="0.25">
      <c r="A96" s="12" t="s">
        <v>192</v>
      </c>
      <c r="B96" s="13"/>
      <c r="C96" s="14" t="s">
        <v>20</v>
      </c>
      <c r="D96" s="15">
        <v>44652</v>
      </c>
      <c r="E96" s="16" t="s">
        <v>193</v>
      </c>
      <c r="F96" s="16" t="s">
        <v>98</v>
      </c>
      <c r="G96" s="18">
        <v>35000</v>
      </c>
      <c r="H96" s="19">
        <v>0</v>
      </c>
      <c r="I96" s="18">
        <v>-1004.5</v>
      </c>
      <c r="J96" s="18">
        <v>-1064</v>
      </c>
      <c r="K96" s="19">
        <v>0</v>
      </c>
      <c r="L96" s="19">
        <v>0</v>
      </c>
      <c r="M96" s="36">
        <v>0</v>
      </c>
      <c r="N96" s="18">
        <f t="shared" si="21"/>
        <v>-2068.5</v>
      </c>
      <c r="O96" s="20">
        <f t="shared" si="22"/>
        <v>32931.5</v>
      </c>
    </row>
    <row r="97" spans="1:19" ht="20.100000000000001" customHeight="1" x14ac:dyDescent="0.25">
      <c r="A97" s="12" t="s">
        <v>194</v>
      </c>
      <c r="B97" s="13"/>
      <c r="C97" s="14" t="s">
        <v>20</v>
      </c>
      <c r="D97" s="15">
        <v>44958</v>
      </c>
      <c r="E97" s="16" t="s">
        <v>193</v>
      </c>
      <c r="F97" s="16" t="s">
        <v>98</v>
      </c>
      <c r="G97" s="18">
        <v>35000</v>
      </c>
      <c r="H97" s="19">
        <v>0</v>
      </c>
      <c r="I97" s="18">
        <v>-1004.5</v>
      </c>
      <c r="J97" s="18">
        <v>-1064</v>
      </c>
      <c r="K97" s="19">
        <v>-1577.45</v>
      </c>
      <c r="L97" s="19">
        <v>0</v>
      </c>
      <c r="M97" s="36">
        <v>0</v>
      </c>
      <c r="N97" s="18">
        <f t="shared" si="21"/>
        <v>-3645.95</v>
      </c>
      <c r="O97" s="20">
        <f t="shared" si="22"/>
        <v>31354.05</v>
      </c>
    </row>
    <row r="98" spans="1:19" ht="20.100000000000001" customHeight="1" x14ac:dyDescent="0.25">
      <c r="A98" s="12" t="s">
        <v>195</v>
      </c>
      <c r="B98" s="13" t="s">
        <v>196</v>
      </c>
      <c r="C98" s="14" t="s">
        <v>25</v>
      </c>
      <c r="D98" s="15">
        <v>45047</v>
      </c>
      <c r="E98" s="16" t="s">
        <v>197</v>
      </c>
      <c r="F98" s="16" t="s">
        <v>98</v>
      </c>
      <c r="G98" s="18">
        <v>25000</v>
      </c>
      <c r="H98" s="19">
        <v>0</v>
      </c>
      <c r="I98" s="48">
        <v>-717.5</v>
      </c>
      <c r="J98" s="18">
        <v>-760</v>
      </c>
      <c r="K98" s="19">
        <v>0</v>
      </c>
      <c r="L98" s="19">
        <v>0</v>
      </c>
      <c r="M98" s="36">
        <v>0</v>
      </c>
      <c r="N98" s="18">
        <f t="shared" si="21"/>
        <v>-1477.5</v>
      </c>
      <c r="O98" s="20">
        <f t="shared" si="22"/>
        <v>23522.5</v>
      </c>
    </row>
    <row r="99" spans="1:19" ht="20.100000000000001" customHeight="1" x14ac:dyDescent="0.25">
      <c r="A99" s="12" t="s">
        <v>198</v>
      </c>
      <c r="B99" s="13" t="s">
        <v>199</v>
      </c>
      <c r="C99" s="14" t="s">
        <v>25</v>
      </c>
      <c r="D99" s="15">
        <v>40148</v>
      </c>
      <c r="E99" s="16" t="s">
        <v>197</v>
      </c>
      <c r="F99" s="16" t="s">
        <v>98</v>
      </c>
      <c r="G99" s="18">
        <v>26700</v>
      </c>
      <c r="H99" s="19">
        <v>0</v>
      </c>
      <c r="I99" s="48">
        <v>-766.29</v>
      </c>
      <c r="J99" s="48">
        <v>-811.68</v>
      </c>
      <c r="K99" s="19">
        <v>-1577.45</v>
      </c>
      <c r="L99" s="19">
        <v>0</v>
      </c>
      <c r="M99" s="36">
        <v>0</v>
      </c>
      <c r="N99" s="18">
        <f t="shared" si="21"/>
        <v>-3155.42</v>
      </c>
      <c r="O99" s="20">
        <f t="shared" si="22"/>
        <v>23544.58</v>
      </c>
    </row>
    <row r="100" spans="1:19" ht="25.5" customHeight="1" x14ac:dyDescent="0.25">
      <c r="A100" s="12" t="s">
        <v>200</v>
      </c>
      <c r="B100" s="13"/>
      <c r="C100" s="14" t="s">
        <v>25</v>
      </c>
      <c r="D100" s="15">
        <v>44713</v>
      </c>
      <c r="E100" s="16" t="s">
        <v>197</v>
      </c>
      <c r="F100" s="17" t="s">
        <v>98</v>
      </c>
      <c r="G100" s="18">
        <v>25000</v>
      </c>
      <c r="H100" s="19">
        <v>0</v>
      </c>
      <c r="I100" s="48">
        <v>-717.5</v>
      </c>
      <c r="J100" s="18">
        <v>-760</v>
      </c>
      <c r="K100" s="19">
        <v>0</v>
      </c>
      <c r="L100" s="19">
        <v>0</v>
      </c>
      <c r="M100" s="36">
        <v>0</v>
      </c>
      <c r="N100" s="18">
        <v>-1477.5</v>
      </c>
      <c r="O100" s="20">
        <f>G100+N100</f>
        <v>23522.5</v>
      </c>
      <c r="R100" s="36"/>
      <c r="S100" s="36"/>
    </row>
    <row r="101" spans="1:19" ht="20.100000000000001" customHeight="1" x14ac:dyDescent="0.25">
      <c r="A101" s="12" t="s">
        <v>201</v>
      </c>
      <c r="B101" s="13"/>
      <c r="C101" s="14" t="s">
        <v>25</v>
      </c>
      <c r="D101" s="15">
        <v>44713</v>
      </c>
      <c r="E101" s="16" t="s">
        <v>202</v>
      </c>
      <c r="F101" s="17" t="s">
        <v>98</v>
      </c>
      <c r="G101" s="18">
        <v>20000</v>
      </c>
      <c r="H101" s="19">
        <v>0</v>
      </c>
      <c r="I101" s="47">
        <v>-574</v>
      </c>
      <c r="J101" s="47">
        <v>-608</v>
      </c>
      <c r="K101" s="19">
        <v>0</v>
      </c>
      <c r="L101" s="19">
        <v>0</v>
      </c>
      <c r="M101" s="36">
        <v>0</v>
      </c>
      <c r="N101" s="18">
        <f t="shared" si="21"/>
        <v>-1182</v>
      </c>
      <c r="O101" s="20">
        <f t="shared" si="22"/>
        <v>18818</v>
      </c>
    </row>
    <row r="102" spans="1:19" ht="20.100000000000001" customHeight="1" x14ac:dyDescent="0.25">
      <c r="A102" s="12" t="s">
        <v>203</v>
      </c>
      <c r="B102" s="13" t="s">
        <v>204</v>
      </c>
      <c r="C102" s="14" t="s">
        <v>25</v>
      </c>
      <c r="D102" s="15">
        <v>38261</v>
      </c>
      <c r="E102" s="16" t="s">
        <v>202</v>
      </c>
      <c r="F102" s="17" t="s">
        <v>98</v>
      </c>
      <c r="G102" s="18">
        <v>21300</v>
      </c>
      <c r="H102" s="19">
        <v>0</v>
      </c>
      <c r="I102" s="48">
        <v>-611.30999999999995</v>
      </c>
      <c r="J102" s="48">
        <v>-647.52</v>
      </c>
      <c r="K102" s="19">
        <v>0</v>
      </c>
      <c r="L102" s="19">
        <v>0</v>
      </c>
      <c r="M102" s="36">
        <v>0</v>
      </c>
      <c r="N102" s="18">
        <f t="shared" si="21"/>
        <v>-1258.83</v>
      </c>
      <c r="O102" s="20">
        <f t="shared" si="22"/>
        <v>20041.169999999998</v>
      </c>
    </row>
    <row r="103" spans="1:19" ht="26.25" customHeight="1" x14ac:dyDescent="0.25">
      <c r="A103" s="12" t="s">
        <v>205</v>
      </c>
      <c r="B103" s="13"/>
      <c r="C103" s="14" t="s">
        <v>25</v>
      </c>
      <c r="D103" s="15">
        <v>44713</v>
      </c>
      <c r="E103" s="16" t="s">
        <v>202</v>
      </c>
      <c r="F103" s="17" t="s">
        <v>98</v>
      </c>
      <c r="G103" s="18">
        <v>20000</v>
      </c>
      <c r="H103" s="19">
        <v>0</v>
      </c>
      <c r="I103" s="47">
        <v>-574</v>
      </c>
      <c r="J103" s="47">
        <v>-608</v>
      </c>
      <c r="K103" s="19">
        <v>0</v>
      </c>
      <c r="L103" s="19">
        <v>0</v>
      </c>
      <c r="M103" s="36">
        <v>0</v>
      </c>
      <c r="N103" s="18">
        <f t="shared" si="21"/>
        <v>-1182</v>
      </c>
      <c r="O103" s="20">
        <f t="shared" si="22"/>
        <v>18818</v>
      </c>
    </row>
    <row r="104" spans="1:19" ht="24" customHeight="1" x14ac:dyDescent="0.25">
      <c r="A104" s="12" t="s">
        <v>206</v>
      </c>
      <c r="B104" s="13" t="s">
        <v>207</v>
      </c>
      <c r="C104" s="14" t="s">
        <v>25</v>
      </c>
      <c r="D104" s="15">
        <v>43782</v>
      </c>
      <c r="E104" s="16" t="s">
        <v>202</v>
      </c>
      <c r="F104" s="17" t="s">
        <v>98</v>
      </c>
      <c r="G104" s="18">
        <v>21300</v>
      </c>
      <c r="H104" s="19">
        <v>0</v>
      </c>
      <c r="I104" s="48">
        <v>-611.30999999999995</v>
      </c>
      <c r="J104" s="48">
        <v>-647.52</v>
      </c>
      <c r="K104" s="19">
        <v>0</v>
      </c>
      <c r="L104" s="19">
        <v>0</v>
      </c>
      <c r="M104" s="36">
        <v>0</v>
      </c>
      <c r="N104" s="18">
        <f t="shared" si="21"/>
        <v>-1258.83</v>
      </c>
      <c r="O104" s="20">
        <f t="shared" si="22"/>
        <v>20041.169999999998</v>
      </c>
    </row>
    <row r="105" spans="1:19" ht="24" customHeight="1" x14ac:dyDescent="0.25">
      <c r="A105" s="12" t="s">
        <v>208</v>
      </c>
      <c r="B105" s="13"/>
      <c r="C105" s="14" t="s">
        <v>25</v>
      </c>
      <c r="D105" s="15">
        <v>45082</v>
      </c>
      <c r="E105" s="16" t="s">
        <v>202</v>
      </c>
      <c r="F105" s="17" t="s">
        <v>98</v>
      </c>
      <c r="G105" s="18">
        <v>17333.330000000002</v>
      </c>
      <c r="H105" s="19">
        <v>0</v>
      </c>
      <c r="I105" s="48">
        <v>-497.47</v>
      </c>
      <c r="J105" s="48">
        <v>-526.92999999999995</v>
      </c>
      <c r="K105" s="19">
        <v>0</v>
      </c>
      <c r="L105" s="19">
        <v>0</v>
      </c>
      <c r="M105" s="36">
        <v>0</v>
      </c>
      <c r="N105" s="18">
        <f t="shared" si="21"/>
        <v>-1024.4000000000001</v>
      </c>
      <c r="O105" s="20">
        <f t="shared" si="22"/>
        <v>16308.930000000002</v>
      </c>
    </row>
    <row r="106" spans="1:19" ht="24" customHeight="1" x14ac:dyDescent="0.25">
      <c r="A106" s="12" t="s">
        <v>209</v>
      </c>
      <c r="B106" s="13"/>
      <c r="C106" s="14" t="s">
        <v>25</v>
      </c>
      <c r="D106" s="15">
        <v>44713</v>
      </c>
      <c r="E106" s="16" t="s">
        <v>202</v>
      </c>
      <c r="F106" s="17" t="s">
        <v>98</v>
      </c>
      <c r="G106" s="18">
        <v>20000</v>
      </c>
      <c r="H106" s="19">
        <v>0</v>
      </c>
      <c r="I106" s="48">
        <v>-574</v>
      </c>
      <c r="J106" s="48">
        <v>-608</v>
      </c>
      <c r="K106" s="19">
        <v>0</v>
      </c>
      <c r="L106" s="19">
        <v>0</v>
      </c>
      <c r="M106" s="36">
        <v>0</v>
      </c>
      <c r="N106" s="18">
        <f t="shared" si="21"/>
        <v>-1182</v>
      </c>
      <c r="O106" s="20">
        <f t="shared" si="22"/>
        <v>18818</v>
      </c>
    </row>
    <row r="107" spans="1:19" ht="26.25" customHeight="1" x14ac:dyDescent="0.25">
      <c r="A107" s="12" t="s">
        <v>210</v>
      </c>
      <c r="B107" s="13" t="s">
        <v>211</v>
      </c>
      <c r="C107" s="14" t="s">
        <v>20</v>
      </c>
      <c r="D107" s="15">
        <v>44312</v>
      </c>
      <c r="E107" s="16" t="s">
        <v>202</v>
      </c>
      <c r="F107" s="17" t="s">
        <v>98</v>
      </c>
      <c r="G107" s="18">
        <v>21500</v>
      </c>
      <c r="H107" s="19">
        <v>0</v>
      </c>
      <c r="I107" s="47">
        <v>-617.04999999999995</v>
      </c>
      <c r="J107" s="47">
        <v>-653.6</v>
      </c>
      <c r="K107" s="19">
        <v>0</v>
      </c>
      <c r="L107" s="19">
        <v>0</v>
      </c>
      <c r="M107" s="36">
        <v>0</v>
      </c>
      <c r="N107" s="18">
        <f t="shared" si="21"/>
        <v>-1270.6500000000001</v>
      </c>
      <c r="O107" s="20">
        <f t="shared" si="22"/>
        <v>20229.349999999999</v>
      </c>
    </row>
    <row r="108" spans="1:19" ht="24" customHeight="1" x14ac:dyDescent="0.25">
      <c r="A108" s="12" t="s">
        <v>212</v>
      </c>
      <c r="B108" s="13" t="s">
        <v>213</v>
      </c>
      <c r="C108" s="14" t="s">
        <v>20</v>
      </c>
      <c r="D108" s="15">
        <v>41730</v>
      </c>
      <c r="E108" s="16" t="s">
        <v>214</v>
      </c>
      <c r="F108" s="17" t="s">
        <v>98</v>
      </c>
      <c r="G108" s="18">
        <v>15000</v>
      </c>
      <c r="H108" s="19">
        <v>0</v>
      </c>
      <c r="I108" s="47">
        <v>-430.5</v>
      </c>
      <c r="J108" s="47">
        <v>-456</v>
      </c>
      <c r="K108" s="19">
        <v>0</v>
      </c>
      <c r="L108" s="19">
        <v>0</v>
      </c>
      <c r="M108" s="36">
        <v>0</v>
      </c>
      <c r="N108" s="18">
        <f t="shared" si="21"/>
        <v>-886.5</v>
      </c>
      <c r="O108" s="20">
        <f t="shared" si="22"/>
        <v>14113.5</v>
      </c>
    </row>
    <row r="109" spans="1:19" ht="25.5" customHeight="1" x14ac:dyDescent="0.25">
      <c r="A109" s="12" t="s">
        <v>215</v>
      </c>
      <c r="B109" s="13" t="s">
        <v>216</v>
      </c>
      <c r="C109" s="14" t="s">
        <v>20</v>
      </c>
      <c r="D109" s="15">
        <v>40664</v>
      </c>
      <c r="E109" s="16" t="s">
        <v>217</v>
      </c>
      <c r="F109" s="17" t="s">
        <v>98</v>
      </c>
      <c r="G109" s="18">
        <v>30200</v>
      </c>
      <c r="H109" s="19">
        <v>0</v>
      </c>
      <c r="I109" s="48">
        <v>-866.74</v>
      </c>
      <c r="J109" s="48">
        <v>-918.08</v>
      </c>
      <c r="K109" s="19">
        <v>0</v>
      </c>
      <c r="L109" s="19">
        <v>0</v>
      </c>
      <c r="M109" s="36">
        <v>0</v>
      </c>
      <c r="N109" s="18">
        <f t="shared" si="21"/>
        <v>-1784.8200000000002</v>
      </c>
      <c r="O109" s="20">
        <f t="shared" si="22"/>
        <v>28415.18</v>
      </c>
    </row>
    <row r="110" spans="1:19" ht="25.5" customHeight="1" x14ac:dyDescent="0.25">
      <c r="A110" s="12" t="s">
        <v>218</v>
      </c>
      <c r="B110" s="31"/>
      <c r="C110" s="14" t="s">
        <v>20</v>
      </c>
      <c r="D110" s="15">
        <v>44652</v>
      </c>
      <c r="E110" s="16" t="s">
        <v>219</v>
      </c>
      <c r="F110" s="17" t="s">
        <v>98</v>
      </c>
      <c r="G110" s="18">
        <v>20000</v>
      </c>
      <c r="H110" s="19">
        <v>0</v>
      </c>
      <c r="I110" s="18">
        <v>-574</v>
      </c>
      <c r="J110" s="18">
        <v>-608</v>
      </c>
      <c r="K110" s="19">
        <v>0</v>
      </c>
      <c r="L110" s="19">
        <v>0</v>
      </c>
      <c r="M110" s="36">
        <v>0</v>
      </c>
      <c r="N110" s="18">
        <f t="shared" si="21"/>
        <v>-1182</v>
      </c>
      <c r="O110" s="20">
        <f t="shared" si="22"/>
        <v>18818</v>
      </c>
    </row>
    <row r="111" spans="1:19" ht="27" customHeight="1" x14ac:dyDescent="0.25">
      <c r="A111" s="12" t="s">
        <v>34</v>
      </c>
      <c r="B111" s="31"/>
      <c r="C111" s="32"/>
      <c r="D111" s="31"/>
      <c r="E111" s="16"/>
      <c r="F111" s="16"/>
      <c r="G111" s="18">
        <f>SUM(G92:G110)</f>
        <v>598333.33000000007</v>
      </c>
      <c r="H111" s="18">
        <f>SUM(H92:H110)</f>
        <v>-17429.36</v>
      </c>
      <c r="I111" s="18">
        <f>SUM(I92:I110)</f>
        <v>-17172.169999999998</v>
      </c>
      <c r="J111" s="18">
        <f>SUM(J92:J110)</f>
        <v>-18189.330000000002</v>
      </c>
      <c r="K111" s="18">
        <f>SUM(K92:K110)</f>
        <v>-6309.8</v>
      </c>
      <c r="L111" s="19">
        <v>0</v>
      </c>
      <c r="M111" s="36">
        <v>0</v>
      </c>
      <c r="N111" s="18">
        <f>SUM(N92:N110)</f>
        <v>-59100.66</v>
      </c>
      <c r="O111" s="20">
        <f>SUM(O92:O110)</f>
        <v>539232.66999999993</v>
      </c>
    </row>
    <row r="112" spans="1:19" ht="27" customHeight="1" x14ac:dyDescent="0.25">
      <c r="A112" s="22" t="s">
        <v>220</v>
      </c>
      <c r="B112" s="33"/>
      <c r="C112" s="34"/>
      <c r="D112" s="33"/>
      <c r="E112" s="26"/>
      <c r="F112" s="26"/>
      <c r="G112" s="28"/>
      <c r="H112" s="28"/>
      <c r="I112" s="28"/>
      <c r="J112" s="28"/>
      <c r="K112" s="28"/>
      <c r="L112" s="28"/>
      <c r="M112" s="28"/>
      <c r="N112" s="28"/>
      <c r="O112" s="35"/>
    </row>
    <row r="113" spans="1:15" ht="20.100000000000001" customHeight="1" x14ac:dyDescent="0.25">
      <c r="A113" s="12" t="s">
        <v>221</v>
      </c>
      <c r="B113" s="13" t="s">
        <v>222</v>
      </c>
      <c r="C113" s="14" t="s">
        <v>20</v>
      </c>
      <c r="D113" s="15">
        <v>39845</v>
      </c>
      <c r="E113" s="16" t="s">
        <v>41</v>
      </c>
      <c r="F113" s="16" t="s">
        <v>30</v>
      </c>
      <c r="G113" s="18">
        <v>90000</v>
      </c>
      <c r="H113" s="18">
        <v>-9358.74</v>
      </c>
      <c r="I113" s="18">
        <v>-2583</v>
      </c>
      <c r="J113" s="18">
        <v>-2736</v>
      </c>
      <c r="K113" s="18">
        <v>-1577.45</v>
      </c>
      <c r="L113" s="19">
        <v>0</v>
      </c>
      <c r="M113" s="36">
        <v>0</v>
      </c>
      <c r="N113" s="18">
        <f>SUM(H113:M113)</f>
        <v>-16255.19</v>
      </c>
      <c r="O113" s="20">
        <f>G113+N113</f>
        <v>73744.81</v>
      </c>
    </row>
    <row r="114" spans="1:15" x14ac:dyDescent="0.25">
      <c r="A114" s="12" t="s">
        <v>223</v>
      </c>
      <c r="B114" s="13" t="s">
        <v>224</v>
      </c>
      <c r="C114" s="14" t="s">
        <v>20</v>
      </c>
      <c r="D114" s="15">
        <v>42644</v>
      </c>
      <c r="E114" s="16" t="s">
        <v>225</v>
      </c>
      <c r="F114" s="16" t="s">
        <v>30</v>
      </c>
      <c r="G114" s="18">
        <v>32500</v>
      </c>
      <c r="H114" s="19">
        <v>0</v>
      </c>
      <c r="I114" s="48">
        <v>-932.75</v>
      </c>
      <c r="J114" s="47">
        <v>-988</v>
      </c>
      <c r="K114" s="19">
        <v>0</v>
      </c>
      <c r="L114" s="19">
        <v>0</v>
      </c>
      <c r="M114" s="36">
        <v>0</v>
      </c>
      <c r="N114" s="18">
        <f>SUM(H114:M114)</f>
        <v>-1920.75</v>
      </c>
      <c r="O114" s="20">
        <f>G114+N114</f>
        <v>30579.25</v>
      </c>
    </row>
    <row r="115" spans="1:15" ht="20.100000000000001" customHeight="1" x14ac:dyDescent="0.25">
      <c r="A115" s="12" t="s">
        <v>34</v>
      </c>
      <c r="B115" s="31"/>
      <c r="C115" s="32"/>
      <c r="D115" s="31"/>
      <c r="E115" s="16"/>
      <c r="F115" s="16"/>
      <c r="G115" s="18">
        <f>SUM(G113:G114)</f>
        <v>122500</v>
      </c>
      <c r="H115" s="18">
        <f>SUM(H113:H114)</f>
        <v>-9358.74</v>
      </c>
      <c r="I115" s="18">
        <f>SUM(I113:I114)</f>
        <v>-3515.75</v>
      </c>
      <c r="J115" s="18">
        <f>SUM(J113:J114)</f>
        <v>-3724</v>
      </c>
      <c r="K115" s="18">
        <f>SUM(K113:K114)</f>
        <v>-1577.45</v>
      </c>
      <c r="L115" s="19">
        <v>0</v>
      </c>
      <c r="M115" s="36">
        <v>0</v>
      </c>
      <c r="N115" s="18">
        <f>SUM(N113:N114)</f>
        <v>-18175.940000000002</v>
      </c>
      <c r="O115" s="20">
        <f>SUM(O113:O114)</f>
        <v>104324.06</v>
      </c>
    </row>
    <row r="116" spans="1:15" ht="20.100000000000001" customHeight="1" x14ac:dyDescent="0.25">
      <c r="A116" s="22" t="s">
        <v>226</v>
      </c>
      <c r="B116" s="33"/>
      <c r="C116" s="34"/>
      <c r="D116" s="33"/>
      <c r="E116" s="26"/>
      <c r="F116" s="26"/>
      <c r="G116" s="28"/>
      <c r="H116" s="28"/>
      <c r="I116" s="28"/>
      <c r="J116" s="28"/>
      <c r="K116" s="28"/>
      <c r="L116" s="28"/>
      <c r="M116" s="28"/>
      <c r="N116" s="28"/>
      <c r="O116" s="35"/>
    </row>
    <row r="117" spans="1:15" ht="20.100000000000001" customHeight="1" x14ac:dyDescent="0.25">
      <c r="A117" s="12" t="s">
        <v>227</v>
      </c>
      <c r="B117" s="13" t="s">
        <v>228</v>
      </c>
      <c r="C117" s="14" t="s">
        <v>20</v>
      </c>
      <c r="D117" s="15">
        <v>38231</v>
      </c>
      <c r="E117" s="16" t="s">
        <v>229</v>
      </c>
      <c r="F117" s="16" t="s">
        <v>30</v>
      </c>
      <c r="G117" s="18">
        <v>90000</v>
      </c>
      <c r="H117" s="18">
        <v>-9358.74</v>
      </c>
      <c r="I117" s="18">
        <v>-2583</v>
      </c>
      <c r="J117" s="18">
        <v>-2736</v>
      </c>
      <c r="K117" s="18">
        <v>-1577.45</v>
      </c>
      <c r="L117" s="19">
        <v>0</v>
      </c>
      <c r="M117" s="36">
        <v>0</v>
      </c>
      <c r="N117" s="18">
        <f>SUM(H117:M117)</f>
        <v>-16255.19</v>
      </c>
      <c r="O117" s="20">
        <f>G117+N117</f>
        <v>73744.81</v>
      </c>
    </row>
    <row r="118" spans="1:15" x14ac:dyDescent="0.25">
      <c r="A118" s="12" t="s">
        <v>230</v>
      </c>
      <c r="B118" s="13" t="s">
        <v>231</v>
      </c>
      <c r="C118" s="14" t="s">
        <v>20</v>
      </c>
      <c r="D118" s="15">
        <v>42278</v>
      </c>
      <c r="E118" s="16" t="s">
        <v>173</v>
      </c>
      <c r="F118" s="16" t="s">
        <v>30</v>
      </c>
      <c r="G118" s="18">
        <v>30000</v>
      </c>
      <c r="H118" s="19">
        <v>0</v>
      </c>
      <c r="I118" s="47">
        <v>-861</v>
      </c>
      <c r="J118" s="47">
        <v>-912</v>
      </c>
      <c r="K118" s="19">
        <v>0</v>
      </c>
      <c r="L118" s="19">
        <v>0</v>
      </c>
      <c r="M118" s="36">
        <v>0</v>
      </c>
      <c r="N118" s="18">
        <f t="shared" ref="N118:N121" si="23">SUM(H118:M118)</f>
        <v>-1773</v>
      </c>
      <c r="O118" s="20">
        <f t="shared" ref="O118:O121" si="24">G118+N118</f>
        <v>28227</v>
      </c>
    </row>
    <row r="119" spans="1:15" ht="20.100000000000001" customHeight="1" x14ac:dyDescent="0.25">
      <c r="A119" s="12" t="s">
        <v>232</v>
      </c>
      <c r="B119" s="13" t="s">
        <v>233</v>
      </c>
      <c r="C119" s="14" t="s">
        <v>25</v>
      </c>
      <c r="D119" s="15">
        <v>38657</v>
      </c>
      <c r="E119" s="16" t="s">
        <v>173</v>
      </c>
      <c r="F119" s="16" t="s">
        <v>30</v>
      </c>
      <c r="G119" s="18">
        <v>32500</v>
      </c>
      <c r="H119" s="19">
        <v>0</v>
      </c>
      <c r="I119" s="47">
        <v>-932.75</v>
      </c>
      <c r="J119" s="47">
        <v>-988</v>
      </c>
      <c r="K119" s="19">
        <v>0</v>
      </c>
      <c r="L119" s="19">
        <v>0</v>
      </c>
      <c r="M119" s="36">
        <v>0</v>
      </c>
      <c r="N119" s="18">
        <f t="shared" si="23"/>
        <v>-1920.75</v>
      </c>
      <c r="O119" s="20">
        <f t="shared" si="24"/>
        <v>30579.25</v>
      </c>
    </row>
    <row r="120" spans="1:15" ht="20.100000000000001" customHeight="1" x14ac:dyDescent="0.25">
      <c r="A120" s="12" t="s">
        <v>234</v>
      </c>
      <c r="B120" s="13"/>
      <c r="C120" s="14" t="s">
        <v>20</v>
      </c>
      <c r="D120" s="15">
        <v>44835</v>
      </c>
      <c r="E120" s="16" t="s">
        <v>173</v>
      </c>
      <c r="F120" s="16" t="s">
        <v>30</v>
      </c>
      <c r="G120" s="18">
        <v>20000</v>
      </c>
      <c r="H120" s="19">
        <v>0</v>
      </c>
      <c r="I120" s="47">
        <v>-574</v>
      </c>
      <c r="J120" s="47">
        <v>-608</v>
      </c>
      <c r="K120" s="19">
        <v>0</v>
      </c>
      <c r="L120" s="19">
        <v>0</v>
      </c>
      <c r="M120" s="36">
        <v>0</v>
      </c>
      <c r="N120" s="18">
        <f t="shared" si="23"/>
        <v>-1182</v>
      </c>
      <c r="O120" s="20">
        <f t="shared" si="24"/>
        <v>18818</v>
      </c>
    </row>
    <row r="121" spans="1:15" ht="20.100000000000001" customHeight="1" x14ac:dyDescent="0.25">
      <c r="A121" s="12" t="s">
        <v>235</v>
      </c>
      <c r="B121" s="13" t="s">
        <v>236</v>
      </c>
      <c r="C121" s="14" t="s">
        <v>25</v>
      </c>
      <c r="D121" s="15">
        <v>44470</v>
      </c>
      <c r="E121" s="16" t="s">
        <v>237</v>
      </c>
      <c r="F121" s="17" t="s">
        <v>98</v>
      </c>
      <c r="G121" s="18">
        <v>20000</v>
      </c>
      <c r="H121" s="19">
        <v>0</v>
      </c>
      <c r="I121" s="47">
        <v>-574</v>
      </c>
      <c r="J121" s="47">
        <v>-608</v>
      </c>
      <c r="K121" s="19">
        <v>0</v>
      </c>
      <c r="L121" s="19">
        <v>0</v>
      </c>
      <c r="M121" s="36">
        <v>0</v>
      </c>
      <c r="N121" s="18">
        <f t="shared" si="23"/>
        <v>-1182</v>
      </c>
      <c r="O121" s="20">
        <f t="shared" si="24"/>
        <v>18818</v>
      </c>
    </row>
    <row r="122" spans="1:15" ht="20.100000000000001" customHeight="1" x14ac:dyDescent="0.25">
      <c r="A122" s="12" t="s">
        <v>34</v>
      </c>
      <c r="B122" s="31"/>
      <c r="C122" s="32"/>
      <c r="D122" s="31"/>
      <c r="E122" s="16"/>
      <c r="F122" s="16"/>
      <c r="G122" s="18">
        <f>SUM(G117:G121)</f>
        <v>192500</v>
      </c>
      <c r="H122" s="18">
        <f>SUM(H117:H121)</f>
        <v>-9358.74</v>
      </c>
      <c r="I122" s="18">
        <f>SUM(I117:I121)</f>
        <v>-5524.75</v>
      </c>
      <c r="J122" s="18">
        <f>SUM(J117:J121)</f>
        <v>-5852</v>
      </c>
      <c r="K122" s="18">
        <f>SUM(K117:K121)</f>
        <v>-1577.45</v>
      </c>
      <c r="L122" s="19">
        <v>0</v>
      </c>
      <c r="M122" s="36">
        <v>0</v>
      </c>
      <c r="N122" s="18">
        <f>SUM(N117:N121)</f>
        <v>-22312.940000000002</v>
      </c>
      <c r="O122" s="20">
        <f>SUM(O117:O121)</f>
        <v>170187.06</v>
      </c>
    </row>
    <row r="123" spans="1:15" ht="26.25" customHeight="1" x14ac:dyDescent="0.25">
      <c r="A123" s="22" t="s">
        <v>238</v>
      </c>
      <c r="B123" s="33"/>
      <c r="C123" s="34"/>
      <c r="D123" s="33"/>
      <c r="E123" s="26"/>
      <c r="F123" s="26"/>
      <c r="G123" s="28"/>
      <c r="H123" s="28"/>
      <c r="I123" s="28"/>
      <c r="J123" s="28"/>
      <c r="K123" s="28"/>
      <c r="L123" s="28"/>
      <c r="M123" s="28"/>
      <c r="N123" s="28"/>
      <c r="O123" s="35"/>
    </row>
    <row r="124" spans="1:15" ht="20.100000000000001" customHeight="1" x14ac:dyDescent="0.25">
      <c r="A124" s="12" t="s">
        <v>239</v>
      </c>
      <c r="B124" s="13" t="s">
        <v>240</v>
      </c>
      <c r="C124" s="14" t="s">
        <v>20</v>
      </c>
      <c r="D124" s="15">
        <v>42095</v>
      </c>
      <c r="E124" s="16" t="s">
        <v>241</v>
      </c>
      <c r="F124" s="16" t="s">
        <v>30</v>
      </c>
      <c r="G124" s="18">
        <v>32500</v>
      </c>
      <c r="H124" s="19">
        <v>0</v>
      </c>
      <c r="I124" s="47">
        <v>-932.75</v>
      </c>
      <c r="J124" s="47">
        <v>-988</v>
      </c>
      <c r="K124" s="19">
        <v>0</v>
      </c>
      <c r="L124" s="19">
        <v>0</v>
      </c>
      <c r="M124" s="36">
        <v>0</v>
      </c>
      <c r="N124" s="18">
        <f>SUM(H124:M124)</f>
        <v>-1920.75</v>
      </c>
      <c r="O124" s="20">
        <f>G124+N124</f>
        <v>30579.25</v>
      </c>
    </row>
    <row r="125" spans="1:15" ht="23.25" x14ac:dyDescent="0.25">
      <c r="A125" s="12" t="s">
        <v>242</v>
      </c>
      <c r="B125" s="13" t="s">
        <v>243</v>
      </c>
      <c r="C125" s="14" t="s">
        <v>20</v>
      </c>
      <c r="D125" s="15">
        <v>44319</v>
      </c>
      <c r="E125" s="16" t="s">
        <v>97</v>
      </c>
      <c r="F125" s="17" t="s">
        <v>98</v>
      </c>
      <c r="G125" s="18">
        <v>25000</v>
      </c>
      <c r="H125" s="19">
        <v>0</v>
      </c>
      <c r="I125" s="47">
        <v>-717.5</v>
      </c>
      <c r="J125" s="47">
        <v>-760</v>
      </c>
      <c r="K125" s="19">
        <v>0</v>
      </c>
      <c r="L125" s="19">
        <v>0</v>
      </c>
      <c r="M125" s="36">
        <v>0</v>
      </c>
      <c r="N125" s="18">
        <f t="shared" ref="N125:N131" si="25">SUM(H125:M125)</f>
        <v>-1477.5</v>
      </c>
      <c r="O125" s="20">
        <f t="shared" ref="O125:O131" si="26">G125+N125</f>
        <v>23522.5</v>
      </c>
    </row>
    <row r="126" spans="1:15" ht="20.100000000000001" customHeight="1" x14ac:dyDescent="0.25">
      <c r="A126" s="12" t="s">
        <v>244</v>
      </c>
      <c r="B126" s="13"/>
      <c r="C126" s="14" t="s">
        <v>20</v>
      </c>
      <c r="D126" s="15">
        <v>44958</v>
      </c>
      <c r="E126" s="16" t="s">
        <v>97</v>
      </c>
      <c r="F126" s="17" t="s">
        <v>98</v>
      </c>
      <c r="G126" s="18">
        <v>25000</v>
      </c>
      <c r="H126" s="19">
        <v>0</v>
      </c>
      <c r="I126" s="47">
        <v>-717.5</v>
      </c>
      <c r="J126" s="47">
        <v>-760</v>
      </c>
      <c r="K126" s="19">
        <v>0</v>
      </c>
      <c r="L126" s="19">
        <v>0</v>
      </c>
      <c r="M126" s="36">
        <v>0</v>
      </c>
      <c r="N126" s="18">
        <f t="shared" si="25"/>
        <v>-1477.5</v>
      </c>
      <c r="O126" s="20">
        <f t="shared" si="26"/>
        <v>23522.5</v>
      </c>
    </row>
    <row r="127" spans="1:15" ht="25.5" customHeight="1" x14ac:dyDescent="0.25">
      <c r="A127" s="12" t="s">
        <v>245</v>
      </c>
      <c r="B127" s="13" t="s">
        <v>246</v>
      </c>
      <c r="C127" s="14" t="s">
        <v>20</v>
      </c>
      <c r="D127" s="15">
        <v>41312</v>
      </c>
      <c r="E127" s="16" t="s">
        <v>97</v>
      </c>
      <c r="F127" s="17" t="s">
        <v>98</v>
      </c>
      <c r="G127" s="18">
        <v>28400</v>
      </c>
      <c r="H127" s="19">
        <v>0</v>
      </c>
      <c r="I127" s="47">
        <v>-815.08</v>
      </c>
      <c r="J127" s="47">
        <v>-863.36</v>
      </c>
      <c r="K127" s="19">
        <v>0</v>
      </c>
      <c r="L127" s="19">
        <v>0</v>
      </c>
      <c r="M127" s="36">
        <v>0</v>
      </c>
      <c r="N127" s="18">
        <f t="shared" si="25"/>
        <v>-1678.44</v>
      </c>
      <c r="O127" s="20">
        <f t="shared" si="26"/>
        <v>26721.56</v>
      </c>
    </row>
    <row r="128" spans="1:15" ht="26.25" customHeight="1" x14ac:dyDescent="0.25">
      <c r="A128" s="12" t="s">
        <v>247</v>
      </c>
      <c r="B128" s="13" t="s">
        <v>248</v>
      </c>
      <c r="C128" s="14" t="s">
        <v>20</v>
      </c>
      <c r="D128" s="15">
        <v>44124</v>
      </c>
      <c r="E128" s="16" t="s">
        <v>97</v>
      </c>
      <c r="F128" s="17" t="s">
        <v>98</v>
      </c>
      <c r="G128" s="18">
        <v>28500</v>
      </c>
      <c r="H128" s="19">
        <v>0</v>
      </c>
      <c r="I128" s="47">
        <v>-817.95</v>
      </c>
      <c r="J128" s="47">
        <v>-866.4</v>
      </c>
      <c r="K128" s="19">
        <v>0</v>
      </c>
      <c r="L128" s="19">
        <v>0</v>
      </c>
      <c r="M128" s="36">
        <v>0</v>
      </c>
      <c r="N128" s="18">
        <f t="shared" si="25"/>
        <v>-1684.35</v>
      </c>
      <c r="O128" s="20">
        <f t="shared" si="26"/>
        <v>26815.65</v>
      </c>
    </row>
    <row r="129" spans="1:15" ht="26.25" customHeight="1" x14ac:dyDescent="0.25">
      <c r="A129" s="12" t="s">
        <v>249</v>
      </c>
      <c r="B129" s="13"/>
      <c r="C129" s="14" t="s">
        <v>20</v>
      </c>
      <c r="D129" s="15">
        <v>44713</v>
      </c>
      <c r="E129" s="16" t="s">
        <v>97</v>
      </c>
      <c r="F129" s="17" t="s">
        <v>98</v>
      </c>
      <c r="G129" s="18">
        <v>25000</v>
      </c>
      <c r="H129" s="19">
        <v>0</v>
      </c>
      <c r="I129" s="47">
        <v>-717.5</v>
      </c>
      <c r="J129" s="47">
        <v>-760</v>
      </c>
      <c r="K129" s="19">
        <v>0</v>
      </c>
      <c r="L129" s="19">
        <v>0</v>
      </c>
      <c r="M129" s="36">
        <v>0</v>
      </c>
      <c r="N129" s="18">
        <f t="shared" si="25"/>
        <v>-1477.5</v>
      </c>
      <c r="O129" s="20">
        <f t="shared" si="26"/>
        <v>23522.5</v>
      </c>
    </row>
    <row r="130" spans="1:15" ht="27" customHeight="1" x14ac:dyDescent="0.25">
      <c r="A130" s="12" t="s">
        <v>250</v>
      </c>
      <c r="B130" s="13" t="s">
        <v>251</v>
      </c>
      <c r="C130" s="14" t="s">
        <v>20</v>
      </c>
      <c r="D130" s="15">
        <v>44166</v>
      </c>
      <c r="E130" s="16" t="s">
        <v>97</v>
      </c>
      <c r="F130" s="17" t="s">
        <v>98</v>
      </c>
      <c r="G130" s="18">
        <v>25000</v>
      </c>
      <c r="H130" s="19">
        <v>0</v>
      </c>
      <c r="I130" s="47">
        <v>-717.5</v>
      </c>
      <c r="J130" s="47">
        <v>-760</v>
      </c>
      <c r="K130" s="19">
        <v>0</v>
      </c>
      <c r="L130" s="19">
        <v>0</v>
      </c>
      <c r="M130" s="36">
        <v>0</v>
      </c>
      <c r="N130" s="18">
        <f t="shared" si="25"/>
        <v>-1477.5</v>
      </c>
      <c r="O130" s="20">
        <f t="shared" si="26"/>
        <v>23522.5</v>
      </c>
    </row>
    <row r="131" spans="1:15" ht="27.75" customHeight="1" x14ac:dyDescent="0.25">
      <c r="A131" s="12" t="s">
        <v>252</v>
      </c>
      <c r="B131" s="13" t="s">
        <v>253</v>
      </c>
      <c r="C131" s="14" t="s">
        <v>20</v>
      </c>
      <c r="D131" s="15">
        <v>44774</v>
      </c>
      <c r="E131" s="16" t="s">
        <v>97</v>
      </c>
      <c r="F131" s="17" t="s">
        <v>98</v>
      </c>
      <c r="G131" s="18">
        <v>25000</v>
      </c>
      <c r="H131" s="19">
        <v>0</v>
      </c>
      <c r="I131" s="47">
        <v>-717.5</v>
      </c>
      <c r="J131" s="47">
        <v>-760</v>
      </c>
      <c r="K131" s="19">
        <v>0</v>
      </c>
      <c r="L131" s="19">
        <v>0</v>
      </c>
      <c r="M131" s="36">
        <v>0</v>
      </c>
      <c r="N131" s="18">
        <f t="shared" si="25"/>
        <v>-1477.5</v>
      </c>
      <c r="O131" s="20">
        <f t="shared" si="26"/>
        <v>23522.5</v>
      </c>
    </row>
    <row r="132" spans="1:15" ht="25.5" customHeight="1" thickBot="1" x14ac:dyDescent="0.3">
      <c r="A132" s="49" t="s">
        <v>34</v>
      </c>
      <c r="B132" s="50"/>
      <c r="C132" s="50"/>
      <c r="D132" s="50"/>
      <c r="E132" s="50"/>
      <c r="F132" s="50"/>
      <c r="G132" s="50">
        <f>SUM(G124:G131)</f>
        <v>214400</v>
      </c>
      <c r="H132" s="50"/>
      <c r="I132" s="50">
        <f>SUM(I124:I131)</f>
        <v>-6153.28</v>
      </c>
      <c r="J132" s="50">
        <f>SUM(J124:J131)</f>
        <v>-6517.76</v>
      </c>
      <c r="K132" s="50"/>
      <c r="L132" s="50"/>
      <c r="M132" s="50">
        <v>0</v>
      </c>
      <c r="N132" s="50">
        <f>SUM(N124:N131)</f>
        <v>-12671.04</v>
      </c>
      <c r="O132" s="51">
        <f>SUM(O124:O131)</f>
        <v>201728.96</v>
      </c>
    </row>
    <row r="133" spans="1:15" ht="25.5" customHeight="1" thickBot="1" x14ac:dyDescent="0.3">
      <c r="A133" s="52" t="s">
        <v>254</v>
      </c>
      <c r="B133" s="53"/>
      <c r="C133" s="53"/>
      <c r="D133" s="53"/>
      <c r="E133" s="53"/>
      <c r="F133" s="53"/>
      <c r="G133" s="53">
        <f>G10+G16+G22+G31+G39+G45+G49+G62+G66+G57+G70+G75+G83+G86+G90+G111+G115+G122+G1329+G132</f>
        <v>7525233.3300000001</v>
      </c>
      <c r="H133" s="53">
        <f t="shared" ref="H133:O133" si="27">H10+H16+H22+H31+H39+H45+H49+H62+H66+H57+H70+H75+H83+H86+H90+H111+H115+H122+H132</f>
        <v>-935157.3899999999</v>
      </c>
      <c r="I133" s="53">
        <f t="shared" si="27"/>
        <v>-210924.15</v>
      </c>
      <c r="J133" s="53">
        <f t="shared" si="27"/>
        <v>-199071.78000000003</v>
      </c>
      <c r="K133" s="53">
        <f t="shared" si="27"/>
        <v>-41013.700000000004</v>
      </c>
      <c r="L133" s="53">
        <f t="shared" si="27"/>
        <v>-20000</v>
      </c>
      <c r="M133" s="53">
        <f t="shared" si="27"/>
        <v>-20168.5</v>
      </c>
      <c r="N133" s="53">
        <f t="shared" si="27"/>
        <v>-1426335.5200000003</v>
      </c>
      <c r="O133" s="54">
        <f t="shared" si="27"/>
        <v>6098897.8099999987</v>
      </c>
    </row>
    <row r="134" spans="1:15" x14ac:dyDescent="0.25">
      <c r="O134" s="55"/>
    </row>
    <row r="135" spans="1:15" ht="20.100000000000001" customHeight="1" x14ac:dyDescent="0.25">
      <c r="G135" s="55"/>
      <c r="H135" s="55"/>
      <c r="N135" s="55"/>
      <c r="O135" s="55"/>
    </row>
    <row r="137" spans="1:15" x14ac:dyDescent="0.25">
      <c r="D137" s="56"/>
      <c r="E137" s="56"/>
    </row>
    <row r="138" spans="1:15" ht="15.75" x14ac:dyDescent="0.25">
      <c r="A138" s="57"/>
      <c r="C138" s="57"/>
      <c r="D138" s="57"/>
      <c r="E138" s="58"/>
      <c r="F138" s="57"/>
      <c r="K138" s="57"/>
      <c r="L138" s="57"/>
      <c r="N138" s="57"/>
    </row>
    <row r="139" spans="1:15" ht="15.75" x14ac:dyDescent="0.25">
      <c r="A139" s="57"/>
      <c r="C139" s="57"/>
      <c r="D139" s="57"/>
      <c r="E139" s="58"/>
      <c r="F139" s="57"/>
      <c r="K139" s="59"/>
      <c r="L139" s="59"/>
      <c r="N139" s="57"/>
    </row>
    <row r="140" spans="1:15" ht="15.75" x14ac:dyDescent="0.25">
      <c r="A140" s="57"/>
      <c r="C140" s="57"/>
      <c r="D140" s="57"/>
      <c r="E140" s="58"/>
      <c r="F140" s="57"/>
      <c r="K140" s="57"/>
      <c r="L140" s="57"/>
      <c r="N140" s="57"/>
    </row>
    <row r="141" spans="1:15" ht="15.75" x14ac:dyDescent="0.25">
      <c r="A141" s="57"/>
      <c r="C141" s="57"/>
      <c r="D141" s="57"/>
      <c r="E141" s="58"/>
      <c r="F141" s="57"/>
      <c r="G141" s="58"/>
      <c r="H141" s="58"/>
      <c r="J141" s="57"/>
      <c r="K141" s="57"/>
      <c r="L141" s="57"/>
      <c r="M141" s="57"/>
      <c r="N141" s="60"/>
    </row>
    <row r="142" spans="1:15" ht="15.75" x14ac:dyDescent="0.25">
      <c r="A142" s="57"/>
      <c r="C142" s="57"/>
      <c r="D142" s="57"/>
      <c r="E142" s="58"/>
      <c r="F142" s="57"/>
      <c r="G142" s="58"/>
      <c r="H142" s="58"/>
      <c r="J142" s="57"/>
      <c r="K142" s="57"/>
      <c r="L142" s="57"/>
      <c r="M142" s="57"/>
      <c r="N142" s="60"/>
    </row>
    <row r="143" spans="1:15" ht="15.75" x14ac:dyDescent="0.25">
      <c r="A143" s="57"/>
      <c r="C143" s="57"/>
      <c r="D143" s="57"/>
      <c r="E143" s="58"/>
      <c r="F143" s="57"/>
      <c r="G143" s="58"/>
      <c r="H143" s="58"/>
      <c r="J143" s="57"/>
      <c r="K143" s="57"/>
      <c r="L143" s="57"/>
      <c r="M143" s="57"/>
      <c r="N143" s="60"/>
    </row>
    <row r="144" spans="1:15" ht="15.75" x14ac:dyDescent="0.25">
      <c r="A144" s="57"/>
      <c r="C144" s="57"/>
      <c r="D144" s="57"/>
      <c r="E144" s="58"/>
      <c r="F144" s="57"/>
      <c r="G144" s="58"/>
      <c r="H144" s="58"/>
      <c r="J144" s="57"/>
      <c r="K144" s="57"/>
      <c r="L144" s="57"/>
      <c r="M144" s="57"/>
      <c r="N144" s="60"/>
    </row>
    <row r="145" spans="1:14" ht="15.75" x14ac:dyDescent="0.25">
      <c r="A145" s="57"/>
      <c r="C145" s="57"/>
      <c r="D145" s="57"/>
      <c r="E145" s="58"/>
      <c r="F145" s="57"/>
      <c r="G145" s="58"/>
      <c r="H145" s="58"/>
      <c r="J145" s="57"/>
      <c r="K145" s="57"/>
      <c r="L145" s="57"/>
      <c r="M145" s="57"/>
      <c r="N145" s="60"/>
    </row>
    <row r="146" spans="1:14" ht="15.75" x14ac:dyDescent="0.25">
      <c r="A146" s="57"/>
      <c r="C146" s="57"/>
      <c r="D146" s="57"/>
      <c r="E146" s="58"/>
      <c r="F146" s="57"/>
      <c r="H146" s="60"/>
      <c r="J146" s="57"/>
      <c r="K146" s="60"/>
      <c r="L146" s="57"/>
      <c r="M146" s="57"/>
      <c r="N146" s="57"/>
    </row>
    <row r="147" spans="1:14" ht="15.75" x14ac:dyDescent="0.25">
      <c r="A147" s="57"/>
      <c r="C147" s="57"/>
      <c r="D147" s="57"/>
      <c r="E147" s="58"/>
      <c r="F147" s="57"/>
      <c r="H147" s="60"/>
      <c r="J147" s="57"/>
      <c r="K147" s="60"/>
      <c r="L147" s="57"/>
      <c r="M147" s="57"/>
      <c r="N147" s="57"/>
    </row>
    <row r="148" spans="1:14" ht="15.75" x14ac:dyDescent="0.25">
      <c r="A148" s="57"/>
      <c r="C148" s="57"/>
      <c r="D148" s="57"/>
      <c r="E148" s="58"/>
      <c r="F148" s="57"/>
      <c r="H148" s="60"/>
      <c r="J148" s="57"/>
      <c r="K148" s="60"/>
      <c r="L148" s="57"/>
      <c r="M148" s="57"/>
      <c r="N148" s="57"/>
    </row>
  </sheetData>
  <sheetProtection algorithmName="SHA-512" hashValue="1UQYp3mVbj1cDZ6/g1XzcPApt3YfD16jKGRMyuFslqiv50wk70UyrGwLDo2jntT28Yw3b12kpBBIB3GNgIAgDA==" saltValue="GLaK0hizQzl/oVFm+zYqIA==" spinCount="100000" sheet="1" formatCells="0" formatColumns="0" formatRows="0" insertColumns="0" insertRows="0" insertHyperlinks="0" deleteColumns="0" deleteRows="0" sort="0" autoFilter="0" pivotTables="0"/>
  <autoFilter ref="A2:O133" xr:uid="{FAE8E5A0-6A4A-4BBD-94A1-D3647B165F37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2">
    <mergeCell ref="A2:O2"/>
    <mergeCell ref="A3:O3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ffa277-37c4-4898-ac08-4c7c2e3fd7d0">
      <Terms xmlns="http://schemas.microsoft.com/office/infopath/2007/PartnerControls"/>
    </lcf76f155ced4ddcb4097134ff3c332f>
    <TaxCatchAll xmlns="095b483f-c7a6-4252-8606-c67109c81eda" xsi:nil="true"/>
  </documentManagement>
</p:properties>
</file>

<file path=customXml/itemProps1.xml><?xml version="1.0" encoding="utf-8"?>
<ds:datastoreItem xmlns:ds="http://schemas.openxmlformats.org/officeDocument/2006/customXml" ds:itemID="{776E5320-3338-4E79-A902-A75E6E34A0E7}"/>
</file>

<file path=customXml/itemProps2.xml><?xml version="1.0" encoding="utf-8"?>
<ds:datastoreItem xmlns:ds="http://schemas.openxmlformats.org/officeDocument/2006/customXml" ds:itemID="{9DB950E4-9105-464C-9BFD-2C240F74608D}"/>
</file>

<file path=customXml/itemProps3.xml><?xml version="1.0" encoding="utf-8"?>
<ds:datastoreItem xmlns:ds="http://schemas.openxmlformats.org/officeDocument/2006/customXml" ds:itemID="{089838D8-3ADF-4936-80DB-0EB23D8DE9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2023-07-05T17:20:45Z</dcterms:created>
  <dcterms:modified xsi:type="dcterms:W3CDTF">2023-07-05T17:23:45Z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0x0101004F7C486651223D478240D97B45CD0A8D</vt:lpwstr>
  </property>
</Properties>
</file>