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PORTAL/"/>
    </mc:Choice>
  </mc:AlternateContent>
  <xr:revisionPtr revIDLastSave="3" documentId="8_{10E63852-DABE-418A-A81B-F24903E66C1D}" xr6:coauthVersionLast="47" xr6:coauthVersionMax="47" xr10:uidLastSave="{9317E5A7-AEE1-48CF-9E39-D2443C7D437C}"/>
  <bookViews>
    <workbookView xWindow="-120" yWindow="-120" windowWidth="29040" windowHeight="15840" xr2:uid="{837208B6-F597-479C-8401-CFE7DB320CE5}"/>
  </bookViews>
  <sheets>
    <sheet name="MARZO" sheetId="1" r:id="rId1"/>
  </sheets>
  <definedNames>
    <definedName name="_xlnm._FilterDatabase" localSheetId="0" hidden="1">MARZO!$A$4:$N$134</definedName>
    <definedName name="_xlnm.Print_Titles" localSheetId="0">MARZO!$1:$4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3" i="1" l="1"/>
  <c r="H133" i="1"/>
  <c r="F133" i="1"/>
  <c r="M132" i="1"/>
  <c r="N132" i="1" s="1"/>
  <c r="M131" i="1"/>
  <c r="N131" i="1" s="1"/>
  <c r="N130" i="1"/>
  <c r="M130" i="1"/>
  <c r="N129" i="1"/>
  <c r="M129" i="1"/>
  <c r="M128" i="1"/>
  <c r="N128" i="1" s="1"/>
  <c r="N127" i="1"/>
  <c r="M127" i="1"/>
  <c r="M126" i="1"/>
  <c r="N126" i="1" s="1"/>
  <c r="M125" i="1"/>
  <c r="J123" i="1"/>
  <c r="I123" i="1"/>
  <c r="H123" i="1"/>
  <c r="G123" i="1"/>
  <c r="F123" i="1"/>
  <c r="M122" i="1"/>
  <c r="N122" i="1" s="1"/>
  <c r="M121" i="1"/>
  <c r="N121" i="1" s="1"/>
  <c r="M120" i="1"/>
  <c r="N120" i="1" s="1"/>
  <c r="M119" i="1"/>
  <c r="N119" i="1" s="1"/>
  <c r="M118" i="1"/>
  <c r="M116" i="1"/>
  <c r="J116" i="1"/>
  <c r="I116" i="1"/>
  <c r="H116" i="1"/>
  <c r="G116" i="1"/>
  <c r="F116" i="1"/>
  <c r="N115" i="1"/>
  <c r="M115" i="1"/>
  <c r="N114" i="1"/>
  <c r="N116" i="1" s="1"/>
  <c r="M114" i="1"/>
  <c r="J112" i="1"/>
  <c r="I112" i="1"/>
  <c r="H112" i="1"/>
  <c r="G112" i="1"/>
  <c r="F112" i="1"/>
  <c r="M111" i="1"/>
  <c r="N111" i="1" s="1"/>
  <c r="M110" i="1"/>
  <c r="N110" i="1" s="1"/>
  <c r="M109" i="1"/>
  <c r="N109" i="1" s="1"/>
  <c r="M108" i="1"/>
  <c r="N108" i="1" s="1"/>
  <c r="M107" i="1"/>
  <c r="N107" i="1" s="1"/>
  <c r="M106" i="1"/>
  <c r="N106" i="1" s="1"/>
  <c r="M105" i="1"/>
  <c r="N105" i="1" s="1"/>
  <c r="M104" i="1"/>
  <c r="N104" i="1" s="1"/>
  <c r="M103" i="1"/>
  <c r="N103" i="1" s="1"/>
  <c r="M102" i="1"/>
  <c r="N102" i="1" s="1"/>
  <c r="M101" i="1"/>
  <c r="N101" i="1" s="1"/>
  <c r="M100" i="1"/>
  <c r="N100" i="1" s="1"/>
  <c r="M99" i="1"/>
  <c r="N99" i="1" s="1"/>
  <c r="M98" i="1"/>
  <c r="N98" i="1" s="1"/>
  <c r="M97" i="1"/>
  <c r="N97" i="1" s="1"/>
  <c r="M96" i="1"/>
  <c r="N96" i="1" s="1"/>
  <c r="M95" i="1"/>
  <c r="N95" i="1" s="1"/>
  <c r="M94" i="1"/>
  <c r="N94" i="1" s="1"/>
  <c r="M93" i="1"/>
  <c r="I91" i="1"/>
  <c r="H91" i="1"/>
  <c r="G91" i="1"/>
  <c r="F91" i="1"/>
  <c r="M90" i="1"/>
  <c r="N90" i="1" s="1"/>
  <c r="M89" i="1"/>
  <c r="N89" i="1" s="1"/>
  <c r="I87" i="1"/>
  <c r="H87" i="1"/>
  <c r="G87" i="1"/>
  <c r="F87" i="1"/>
  <c r="M86" i="1"/>
  <c r="M87" i="1" s="1"/>
  <c r="L84" i="1"/>
  <c r="J84" i="1"/>
  <c r="I84" i="1"/>
  <c r="H84" i="1"/>
  <c r="G84" i="1"/>
  <c r="F84" i="1"/>
  <c r="M83" i="1"/>
  <c r="N83" i="1" s="1"/>
  <c r="M82" i="1"/>
  <c r="N82" i="1" s="1"/>
  <c r="M81" i="1"/>
  <c r="N81" i="1" s="1"/>
  <c r="M80" i="1"/>
  <c r="N80" i="1" s="1"/>
  <c r="M79" i="1"/>
  <c r="N79" i="1" s="1"/>
  <c r="M78" i="1"/>
  <c r="N78" i="1" s="1"/>
  <c r="L76" i="1"/>
  <c r="J76" i="1"/>
  <c r="I76" i="1"/>
  <c r="H76" i="1"/>
  <c r="G76" i="1"/>
  <c r="F76" i="1"/>
  <c r="M75" i="1"/>
  <c r="N75" i="1" s="1"/>
  <c r="M74" i="1"/>
  <c r="N74" i="1" s="1"/>
  <c r="M73" i="1"/>
  <c r="N73" i="1" s="1"/>
  <c r="K71" i="1"/>
  <c r="J71" i="1"/>
  <c r="I71" i="1"/>
  <c r="H71" i="1"/>
  <c r="G71" i="1"/>
  <c r="F71" i="1"/>
  <c r="M70" i="1"/>
  <c r="M71" i="1" s="1"/>
  <c r="M69" i="1"/>
  <c r="N69" i="1" s="1"/>
  <c r="L67" i="1"/>
  <c r="J67" i="1"/>
  <c r="I67" i="1"/>
  <c r="H67" i="1"/>
  <c r="G67" i="1"/>
  <c r="F67" i="1"/>
  <c r="M66" i="1"/>
  <c r="N66" i="1" s="1"/>
  <c r="M65" i="1"/>
  <c r="N65" i="1" s="1"/>
  <c r="M64" i="1"/>
  <c r="N64" i="1" s="1"/>
  <c r="M63" i="1"/>
  <c r="N63" i="1" s="1"/>
  <c r="M62" i="1"/>
  <c r="N62" i="1" s="1"/>
  <c r="M61" i="1"/>
  <c r="M59" i="1"/>
  <c r="J59" i="1"/>
  <c r="I59" i="1"/>
  <c r="H59" i="1"/>
  <c r="G59" i="1"/>
  <c r="F59" i="1"/>
  <c r="N58" i="1"/>
  <c r="M58" i="1"/>
  <c r="M57" i="1"/>
  <c r="N57" i="1" s="1"/>
  <c r="J55" i="1"/>
  <c r="I55" i="1"/>
  <c r="H55" i="1"/>
  <c r="G55" i="1"/>
  <c r="F55" i="1"/>
  <c r="M54" i="1"/>
  <c r="N54" i="1" s="1"/>
  <c r="M53" i="1"/>
  <c r="N53" i="1" s="1"/>
  <c r="M52" i="1"/>
  <c r="M55" i="1" s="1"/>
  <c r="N55" i="1" s="1"/>
  <c r="J50" i="1"/>
  <c r="I50" i="1"/>
  <c r="H50" i="1"/>
  <c r="G50" i="1"/>
  <c r="F50" i="1"/>
  <c r="M49" i="1"/>
  <c r="M50" i="1" s="1"/>
  <c r="J47" i="1"/>
  <c r="I47" i="1"/>
  <c r="H47" i="1"/>
  <c r="G47" i="1"/>
  <c r="F47" i="1"/>
  <c r="M46" i="1"/>
  <c r="N46" i="1" s="1"/>
  <c r="M45" i="1"/>
  <c r="N45" i="1" s="1"/>
  <c r="M44" i="1"/>
  <c r="N44" i="1" s="1"/>
  <c r="L42" i="1"/>
  <c r="J42" i="1"/>
  <c r="I42" i="1"/>
  <c r="H42" i="1"/>
  <c r="G42" i="1"/>
  <c r="F42" i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J33" i="1"/>
  <c r="I33" i="1"/>
  <c r="H33" i="1"/>
  <c r="G33" i="1"/>
  <c r="F33" i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K22" i="1"/>
  <c r="J22" i="1"/>
  <c r="J134" i="1" s="1"/>
  <c r="I22" i="1"/>
  <c r="H22" i="1"/>
  <c r="G22" i="1"/>
  <c r="F22" i="1"/>
  <c r="M21" i="1"/>
  <c r="N21" i="1" s="1"/>
  <c r="M20" i="1"/>
  <c r="N20" i="1" s="1"/>
  <c r="M19" i="1"/>
  <c r="N19" i="1" s="1"/>
  <c r="M18" i="1"/>
  <c r="N18" i="1" s="1"/>
  <c r="L16" i="1"/>
  <c r="I16" i="1"/>
  <c r="H16" i="1"/>
  <c r="G16" i="1"/>
  <c r="F16" i="1"/>
  <c r="M15" i="1"/>
  <c r="N15" i="1" s="1"/>
  <c r="M14" i="1"/>
  <c r="N14" i="1" s="1"/>
  <c r="M13" i="1"/>
  <c r="N13" i="1" s="1"/>
  <c r="M12" i="1"/>
  <c r="L10" i="1"/>
  <c r="L134" i="1" s="1"/>
  <c r="I10" i="1"/>
  <c r="I134" i="1" s="1"/>
  <c r="H10" i="1"/>
  <c r="G10" i="1"/>
  <c r="G134" i="1" s="1"/>
  <c r="F10" i="1"/>
  <c r="M9" i="1"/>
  <c r="N9" i="1" s="1"/>
  <c r="N8" i="1"/>
  <c r="M8" i="1"/>
  <c r="N7" i="1"/>
  <c r="M7" i="1"/>
  <c r="M6" i="1"/>
  <c r="M10" i="1" s="1"/>
  <c r="N49" i="1" l="1"/>
  <c r="N50" i="1" s="1"/>
  <c r="M67" i="1"/>
  <c r="M133" i="1"/>
  <c r="F134" i="1"/>
  <c r="K134" i="1"/>
  <c r="N42" i="1"/>
  <c r="N76" i="1"/>
  <c r="M123" i="1"/>
  <c r="M22" i="1"/>
  <c r="N22" i="1" s="1"/>
  <c r="N6" i="1"/>
  <c r="N10" i="1" s="1"/>
  <c r="M33" i="1"/>
  <c r="N47" i="1"/>
  <c r="N59" i="1"/>
  <c r="M16" i="1"/>
  <c r="N16" i="1" s="1"/>
  <c r="H134" i="1"/>
  <c r="N24" i="1"/>
  <c r="N33" i="1" s="1"/>
  <c r="N91" i="1"/>
  <c r="M112" i="1"/>
  <c r="N84" i="1"/>
  <c r="M84" i="1"/>
  <c r="M42" i="1"/>
  <c r="M47" i="1"/>
  <c r="N52" i="1"/>
  <c r="N61" i="1"/>
  <c r="N67" i="1" s="1"/>
  <c r="N86" i="1"/>
  <c r="N87" i="1" s="1"/>
  <c r="N93" i="1"/>
  <c r="N112" i="1" s="1"/>
  <c r="M76" i="1"/>
  <c r="N125" i="1"/>
  <c r="N133" i="1" s="1"/>
  <c r="N12" i="1"/>
  <c r="N118" i="1"/>
  <c r="N123" i="1" s="1"/>
  <c r="M91" i="1"/>
  <c r="N70" i="1"/>
  <c r="N71" i="1" s="1"/>
  <c r="N134" i="1" s="1"/>
  <c r="M134" i="1" l="1"/>
</calcChain>
</file>

<file path=xl/sharedStrings.xml><?xml version="1.0" encoding="utf-8"?>
<sst xmlns="http://schemas.openxmlformats.org/spreadsheetml/2006/main" count="419" uniqueCount="178">
  <si>
    <t>FONDO PATRIMONIAL DE LAS EMPRESAS REFORMADAS</t>
  </si>
  <si>
    <t>NÓMINA COLABORADORES FIJO MARZO AÑO 2023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</si>
  <si>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</si>
  <si>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</si>
  <si>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</si>
  <si>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</si>
  <si>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</si>
  <si>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</si>
  <si>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</si>
  <si>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</si>
  <si>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</si>
  <si>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</si>
  <si>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</si>
  <si>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</si>
  <si>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</si>
  <si>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</si>
  <si>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</si>
  <si>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</si>
  <si>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</si>
  <si>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</si>
  <si>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</si>
  <si>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BATLLE</t>
  </si>
  <si>
    <t>F</t>
  </si>
  <si>
    <t>VICE-PRESIDENTE</t>
  </si>
  <si>
    <t>GERMAINE DANIELLE GAZON ROSARIO</t>
  </si>
  <si>
    <t>COORDINADOR</t>
  </si>
  <si>
    <t>FIJOS</t>
  </si>
  <si>
    <t>MICHELLE AIMEE DÍAZ ABAD</t>
  </si>
  <si>
    <t>COORDINADORA</t>
  </si>
  <si>
    <t>Total por departamento</t>
  </si>
  <si>
    <t>DIRECCIÓN ADMINISTRATIVA Y FINANCIERA</t>
  </si>
  <si>
    <t>MARLENY ALTAGRACIA MEDRANO RODRÍGUEZ</t>
  </si>
  <si>
    <t>DIRECTORA</t>
  </si>
  <si>
    <t>OMAR DE JESUS COHEN SANDER</t>
  </si>
  <si>
    <t>ENCARGADO</t>
  </si>
  <si>
    <t>CAROL JULISSA DÍAZ MELO</t>
  </si>
  <si>
    <t>LELIA MARCELL MENDOZA LORA</t>
  </si>
  <si>
    <t>TÉCNICO ADMINISTRATIVO</t>
  </si>
  <si>
    <t>DIRECCIÓN DE GESTIÓN PATRIMONIAL</t>
  </si>
  <si>
    <t>SALVADOR YGNACIO RICOURT GÓMEZ</t>
  </si>
  <si>
    <t>DIRECTOR</t>
  </si>
  <si>
    <t>OSVALDO PÉREZ PIMENTEL</t>
  </si>
  <si>
    <t xml:space="preserve">COORDINADOR (A) DE GESTION </t>
  </si>
  <si>
    <t>ANA ILDA NÚÑEZ BATISTA</t>
  </si>
  <si>
    <t>ANALISTA DE GESTIÓN PATRIMONIAL II</t>
  </si>
  <si>
    <t>CLAUDIO FERNÁNDEZ HERNÁNDEZ</t>
  </si>
  <si>
    <t>ANALISTA DE GESTIÓN PATRIMONIAL I</t>
  </si>
  <si>
    <t>DEPARTAMENTO DE PROYECTOS DE CONSTRUCCIÓN Y EDIFICACIONES</t>
  </si>
  <si>
    <t>DIONICIO EMILIO GUERRERO PÉREZ</t>
  </si>
  <si>
    <t>ANALISTA DE PROYECTOS</t>
  </si>
  <si>
    <t>EVANGELISTA EUGENIA PÉREZ DE LOS SANTOS</t>
  </si>
  <si>
    <t>COORDINADORA ADMINISTRATIVA</t>
  </si>
  <si>
    <t>FRANCIS GISELLE BUSSI INOA</t>
  </si>
  <si>
    <t>COORDINADORA DE ARQUITECTURA</t>
  </si>
  <si>
    <t>JUDITH LÓPEZ GONZÁLEZ</t>
  </si>
  <si>
    <t>ARQUITECTO (A)</t>
  </si>
  <si>
    <t>NIVIA CLARIBEL QUEZADA FELIZ DE PEÑA</t>
  </si>
  <si>
    <t>CARRERA</t>
  </si>
  <si>
    <t>OLIVER SORIANO OVIEDO</t>
  </si>
  <si>
    <t>INGENIERO DE ESTRUCTURA</t>
  </si>
  <si>
    <t>SILVIO JOSÉ PÉREZ VALDEZ</t>
  </si>
  <si>
    <t>COORDINADOR DE INGENIERIA</t>
  </si>
  <si>
    <t>YISELL JULISSA MONCIÓN RAMÍREZ</t>
  </si>
  <si>
    <t>ANALISTA DE PRESUPUESTO DE OBRAS</t>
  </si>
  <si>
    <t>ALVIN BÁEZ OLIVARES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</si>
  <si>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</si>
  <si>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</si>
  <si>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</si>
  <si>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</si>
  <si>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</si>
  <si>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</si>
  <si>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LAURA AMELIA DE LOS SANTOS CALDERÓN</t>
  </si>
  <si>
    <t>ABOGADO I</t>
  </si>
  <si>
    <t>NADIA ROSA MARÍA BÁEZ LÓPEZ</t>
  </si>
  <si>
    <t>ERENIA ALTAGRACIA ESPAILLAT MARTÍNEZ</t>
  </si>
  <si>
    <t>WINSTON POLANCO ROBLES</t>
  </si>
  <si>
    <t>CHOFER</t>
  </si>
  <si>
    <t>ESTATUTO SIMPLIFICADO</t>
  </si>
  <si>
    <t>DEPARTAMENTO DE RECURSOS HUMANOS</t>
  </si>
  <si>
    <t>MAYRUBI LÁZARO VALENZUELA</t>
  </si>
  <si>
    <t>ENCARGADA</t>
  </si>
  <si>
    <t>LEÓN ALTAGRACIA GÓMEZ DÍAZ</t>
  </si>
  <si>
    <t>ASESOR</t>
  </si>
  <si>
    <t>YANIL STEFANY MEJÍA PIMENTEL</t>
  </si>
  <si>
    <t>ANALISTA</t>
  </si>
  <si>
    <t>DEPARTAMENTO DE REVISIÓN Y FISCALIZACIÓN</t>
  </si>
  <si>
    <t>LUIS ALFREDO FUCHU ARTILES</t>
  </si>
  <si>
    <t>DIVISIÓN DE PLANIFICACIÓN Y DESARROLLO</t>
  </si>
  <si>
    <t>AÍDA VICTORIA PARDILLA MARTÍNEZ</t>
  </si>
  <si>
    <t xml:space="preserve">ENCARGADA </t>
  </si>
  <si>
    <t>LISBET RODRIGUEZ GUZMAN</t>
  </si>
  <si>
    <t>MERCEDES IVELICES GUZMÁN VALERIO</t>
  </si>
  <si>
    <t>DIVISIÓN DE COMUNICACIONES</t>
  </si>
  <si>
    <t>LADY MARGARET ESPINAL ROMERO</t>
  </si>
  <si>
    <t>RELACIONISTA PUBLICO</t>
  </si>
  <si>
    <t>NICOLLE HARVEY PICHARDO</t>
  </si>
  <si>
    <t>SECRETARIA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</si>
  <si>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</si>
  <si>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</si>
  <si>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</si>
  <si>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</si>
  <si>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</si>
  <si>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</si>
  <si>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JESÚS OMAR SÁNCHEZ TRINIDAD</t>
  </si>
  <si>
    <t>ANALISTA INFORMÁTICO</t>
  </si>
  <si>
    <t>SOMNE ALTAGRACIA BAEZ TRINIDAD</t>
  </si>
  <si>
    <t>EDWARD ALEXANDER AQUINO ALMONTE</t>
  </si>
  <si>
    <t>SOPORTE TÉCNICO</t>
  </si>
  <si>
    <t>ACCESO A LA INFORMACIÓN PÚBLICA</t>
  </si>
  <si>
    <t>VÍCTOR MANUEL HILARIO LORA</t>
  </si>
  <si>
    <t>ENC. INTERINO</t>
  </si>
  <si>
    <t>DESIREE MARIN GARCIA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</si>
  <si>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</si>
  <si>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</si>
  <si>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</si>
  <si>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</si>
  <si>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</si>
  <si>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</si>
  <si>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</si>
  <si>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MARÍA DEL CARMEN HERNÁNDEZ BASILIO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</si>
  <si>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</si>
  <si>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</si>
  <si>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</si>
  <si>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</si>
  <si>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</si>
  <si>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</si>
  <si>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</si>
  <si>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JOSE PEREYRA  ALBERTO</t>
  </si>
  <si>
    <t>ANASTASIA ROSAURA  A AVILA UBRI</t>
  </si>
  <si>
    <t>DIVISIÓN DE SERVICIOS GENERALES</t>
  </si>
  <si>
    <t>MIGUEL ALFONSO DE LA ROSA  ARIAS</t>
  </si>
  <si>
    <t>ROQUE ORLANDO MORETA RODRÍGUEZ</t>
  </si>
  <si>
    <t>LEWIS A MEDRANO MORLA</t>
  </si>
  <si>
    <t>FREILYN LIZETH PÉREZ DÍAZ</t>
  </si>
  <si>
    <t xml:space="preserve">MARINO ACOSTA GUANTE </t>
  </si>
  <si>
    <t xml:space="preserve">AUXILIAR </t>
  </si>
  <si>
    <t>RUBEN DARIO ALMONTE MATEO</t>
  </si>
  <si>
    <t>LISBETH SARAI REYNA PERDOMO</t>
  </si>
  <si>
    <t>RECEPCIONISTA</t>
  </si>
  <si>
    <t>NYSA MARÍA FERREIRA BALBI</t>
  </si>
  <si>
    <t>ROSSY LISVERY VÓLQUEZ PÉREZ</t>
  </si>
  <si>
    <t>ANGELINA BAUTISTA PAULA</t>
  </si>
  <si>
    <t>CONSERJE</t>
  </si>
  <si>
    <t>CARMEN JULIA PÉREZ FERNÁNDEZ</t>
  </si>
  <si>
    <t>DANIA RODRIGUEZ RODRIGUEZ</t>
  </si>
  <si>
    <t>FRANCISCA SÁNCHEZ DE LOS SANTOS</t>
  </si>
  <si>
    <t>RUDDY LANI GARCIA  ALCANTARA</t>
  </si>
  <si>
    <t>VERONICA POLANCO REYNOSO</t>
  </si>
  <si>
    <t>JORGE LUIS MATEO CASTILLO</t>
  </si>
  <si>
    <t>LEONARDO PÉREZ</t>
  </si>
  <si>
    <t>LAVADOR VEHICULOS</t>
  </si>
  <si>
    <t>FRANKLIN JUAN MEJÍA ROCER</t>
  </si>
  <si>
    <t>MENSAJERO</t>
  </si>
  <si>
    <t>ISMAEL VALENTIN PENA SANTOS</t>
  </si>
  <si>
    <t>MENSAJERO EXTERNO</t>
  </si>
  <si>
    <t>DIVISIÓN DE SUMINISTRO</t>
  </si>
  <si>
    <t>SAMUEL JUNIOR ULLOA MARIANO</t>
  </si>
  <si>
    <t>RICHARD RAMÓN MEJÍA MENDOZA</t>
  </si>
  <si>
    <t>AUXILIAR DE SUMINISTRO</t>
  </si>
  <si>
    <t>SECCIÓN DE CORRESPONDENCIA Y ARCHIVO</t>
  </si>
  <si>
    <t>EDGAR MOISÉS DUMÉ PEPÉN</t>
  </si>
  <si>
    <t>ENC. SECCIÓN DE CORRESP. Y ARCH</t>
  </si>
  <si>
    <t>ESKIBEL JAVIER SÁNCHEZ VIDAL</t>
  </si>
  <si>
    <t>MARTHA ARELYS BEATO ABREU</t>
  </si>
  <si>
    <t>RAPHIEL RADNEY ABREY</t>
  </si>
  <si>
    <t>NIKAURY ARACENA MEJÍA</t>
  </si>
  <si>
    <t>MENSAJERA INTERNA</t>
  </si>
  <si>
    <t>SECCIÓN DE TRANSPORTACIÓN</t>
  </si>
  <si>
    <t>JOSÉ MANUEL VALDEZ</t>
  </si>
  <si>
    <t>SUPERVISOR DE TRANSPORTACIÓN</t>
  </si>
  <si>
    <t>CRISTIAN INOA GARCÍA</t>
  </si>
  <si>
    <t>DOMINGO ALBERTO RODRIGUEZ</t>
  </si>
  <si>
    <t>EDWIN JOHANNY JIMÉNEZ MARTÍNEZ</t>
  </si>
  <si>
    <t>ESTAURY LEONARDO ÁLVAREZ RAMIÍEZ</t>
  </si>
  <si>
    <t>JOSE A ALMONTE MARTE</t>
  </si>
  <si>
    <t>JUAN SANTANA HERNÁNDEZ</t>
  </si>
  <si>
    <t>PEDRO DANIEL ESQUEA MONTILLA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</si>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</sst>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Museo Sans 500"/>
      <family val="3"/>
    </font>
    <font>
      <sz val="10"/>
      <name val="Museo Sans 500"/>
      <family val="3"/>
    </font>
    <font>
      <sz val="9"/>
      <name val="Museo Sans 500"/>
      <family val="3"/>
    </font>
    <font>
      <sz val="8"/>
      <name val="Museo Sans 500"/>
      <family val="3"/>
    </font>
    <font>
      <b/>
      <sz val="9"/>
      <name val="Museo Sans 500"/>
      <family val="3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Museo Sans 500"/>
      <family val="3"/>
    </font>
    <font>
      <sz val="12"/>
      <name val="Museo Sans 500"/>
      <family val="3"/>
    </font>
    <font>
      <b/>
      <sz val="12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4" fillId="4" borderId="5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wrapText="1"/>
    </xf>
    <xf numFmtId="0" fontId="4" fillId="4" borderId="6" xfId="0" applyFont="1" applyFill="1" applyBorder="1"/>
    <xf numFmtId="0" fontId="5" fillId="0" borderId="7" xfId="0" applyFont="1" applyBorder="1"/>
    <xf numFmtId="0" fontId="5" fillId="0" borderId="8" xfId="0" quotePrefix="1" applyFont="1" applyBorder="1" applyAlignment="1">
      <alignment horizontal="center"/>
    </xf>
    <xf numFmtId="14" fontId="5" fillId="0" borderId="8" xfId="0" applyNumberFormat="1" applyFont="1" applyBorder="1"/>
    <xf numFmtId="0" fontId="6" fillId="0" borderId="8" xfId="0" applyFont="1" applyBorder="1"/>
    <xf numFmtId="0" fontId="6" fillId="0" borderId="8" xfId="0" applyFont="1" applyBorder="1" applyAlignment="1">
      <alignment wrapText="1"/>
    </xf>
    <xf numFmtId="4" fontId="4" fillId="0" borderId="8" xfId="0" applyNumberFormat="1" applyFont="1" applyBorder="1"/>
    <xf numFmtId="43" fontId="4" fillId="0" borderId="8" xfId="1" applyFont="1" applyFill="1" applyBorder="1"/>
    <xf numFmtId="4" fontId="4" fillId="0" borderId="9" xfId="0" applyNumberFormat="1" applyFont="1" applyBorder="1"/>
    <xf numFmtId="43" fontId="2" fillId="0" borderId="0" xfId="1" applyFont="1"/>
    <xf numFmtId="0" fontId="7" fillId="0" borderId="7" xfId="0" applyFont="1" applyBorder="1"/>
    <xf numFmtId="4" fontId="3" fillId="0" borderId="8" xfId="0" applyNumberFormat="1" applyFont="1" applyBorder="1"/>
    <xf numFmtId="4" fontId="3" fillId="0" borderId="9" xfId="0" applyNumberFormat="1" applyFont="1" applyBorder="1"/>
    <xf numFmtId="0" fontId="7" fillId="4" borderId="7" xfId="0" applyFont="1" applyFill="1" applyBorder="1"/>
    <xf numFmtId="0" fontId="5" fillId="4" borderId="8" xfId="0" quotePrefix="1" applyFont="1" applyFill="1" applyBorder="1" applyAlignment="1">
      <alignment horizontal="center"/>
    </xf>
    <xf numFmtId="14" fontId="5" fillId="4" borderId="8" xfId="0" applyNumberFormat="1" applyFont="1" applyFill="1" applyBorder="1"/>
    <xf numFmtId="0" fontId="6" fillId="4" borderId="8" xfId="0" applyFont="1" applyFill="1" applyBorder="1"/>
    <xf numFmtId="4" fontId="4" fillId="4" borderId="8" xfId="0" applyNumberFormat="1" applyFont="1" applyFill="1" applyBorder="1"/>
    <xf numFmtId="0" fontId="4" fillId="4" borderId="8" xfId="0" applyFont="1" applyFill="1" applyBorder="1"/>
    <xf numFmtId="4" fontId="4" fillId="4" borderId="9" xfId="0" applyNumberFormat="1" applyFont="1" applyFill="1" applyBorder="1"/>
    <xf numFmtId="14" fontId="8" fillId="0" borderId="8" xfId="0" applyNumberFormat="1" applyFont="1" applyBorder="1"/>
    <xf numFmtId="0" fontId="6" fillId="0" borderId="8" xfId="0" quotePrefix="1" applyFont="1" applyBorder="1"/>
    <xf numFmtId="0" fontId="5" fillId="0" borderId="8" xfId="0" applyFont="1" applyBorder="1"/>
    <xf numFmtId="0" fontId="5" fillId="0" borderId="8" xfId="0" applyFont="1" applyBorder="1" applyAlignment="1">
      <alignment horizontal="center"/>
    </xf>
    <xf numFmtId="0" fontId="5" fillId="4" borderId="8" xfId="0" applyFont="1" applyFill="1" applyBorder="1"/>
    <xf numFmtId="0" fontId="5" fillId="4" borderId="8" xfId="0" applyFont="1" applyFill="1" applyBorder="1" applyAlignment="1">
      <alignment horizontal="center"/>
    </xf>
    <xf numFmtId="0" fontId="4" fillId="4" borderId="9" xfId="0" applyFont="1" applyFill="1" applyBorder="1"/>
    <xf numFmtId="43" fontId="4" fillId="0" borderId="8" xfId="1" applyFont="1" applyBorder="1"/>
    <xf numFmtId="0" fontId="5" fillId="0" borderId="7" xfId="0" applyFont="1" applyBorder="1" applyAlignment="1">
      <alignment vertical="center"/>
    </xf>
    <xf numFmtId="0" fontId="5" fillId="0" borderId="8" xfId="0" quotePrefix="1" applyFont="1" applyBorder="1" applyAlignment="1">
      <alignment horizontal="center" vertical="center"/>
    </xf>
    <xf numFmtId="14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4" fontId="4" fillId="0" borderId="8" xfId="0" applyNumberFormat="1" applyFont="1" applyBorder="1" applyAlignment="1">
      <alignment vertical="center"/>
    </xf>
    <xf numFmtId="43" fontId="4" fillId="0" borderId="8" xfId="1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4" fontId="3" fillId="4" borderId="8" xfId="0" applyNumberFormat="1" applyFont="1" applyFill="1" applyBorder="1"/>
    <xf numFmtId="0" fontId="3" fillId="4" borderId="8" xfId="0" applyFont="1" applyFill="1" applyBorder="1"/>
    <xf numFmtId="4" fontId="3" fillId="4" borderId="9" xfId="0" applyNumberFormat="1" applyFont="1" applyFill="1" applyBorder="1"/>
    <xf numFmtId="43" fontId="4" fillId="0" borderId="8" xfId="1" applyFont="1" applyFill="1" applyBorder="1" applyAlignment="1">
      <alignment horizontal="center"/>
    </xf>
    <xf numFmtId="4" fontId="2" fillId="0" borderId="8" xfId="0" applyNumberFormat="1" applyFont="1" applyBorder="1"/>
    <xf numFmtId="43" fontId="3" fillId="0" borderId="8" xfId="1" applyFont="1" applyFill="1" applyBorder="1"/>
    <xf numFmtId="0" fontId="4" fillId="0" borderId="8" xfId="0" applyFont="1" applyBorder="1"/>
    <xf numFmtId="0" fontId="9" fillId="0" borderId="8" xfId="0" applyFont="1" applyBorder="1"/>
    <xf numFmtId="43" fontId="3" fillId="0" borderId="8" xfId="1" applyFont="1" applyBorder="1"/>
    <xf numFmtId="0" fontId="8" fillId="0" borderId="7" xfId="0" applyFont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4" borderId="12" xfId="1" applyFont="1" applyFill="1" applyBorder="1"/>
    <xf numFmtId="43" fontId="3" fillId="4" borderId="1" xfId="1" applyFont="1" applyFill="1" applyBorder="1"/>
    <xf numFmtId="43" fontId="3" fillId="4" borderId="2" xfId="1" applyFont="1" applyFill="1" applyBorder="1"/>
    <xf numFmtId="43" fontId="3" fillId="4" borderId="3" xfId="1" applyFont="1" applyFill="1" applyBorder="1"/>
    <xf numFmtId="43" fontId="2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43" fontId="12" fillId="0" borderId="0" xfId="1" applyFont="1" applyAlignment="1"/>
    <xf numFmtId="43" fontId="11" fillId="0" borderId="0" xfId="1" applyFont="1"/>
    <xf numFmtId="43" fontId="12" fillId="0" borderId="0" xfId="1" applyFont="1"/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2413265</xdr:colOff>
      <xdr:row>2</xdr:row>
      <xdr:rowOff>150480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B6FCD0-40C8-48C0-BA79-91FF42BD2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2203715" cy="531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D4425-E1C7-4B73-AA0C-65F3803FC7D7}">
  <dimension ref="A1:N149"/>
  <sheetViews>
    <sheetView tabSelected="1" zoomScaleNormal="100" zoomScaleSheetLayoutView="98" zoomScalePageLayoutView="90" workbookViewId="0">
      <selection activeCell="E12" sqref="E12"/>
    </sheetView>
  </sheetViews>
  <sheetFormatPr baseColWidth="10" defaultColWidth="11.42578125" defaultRowHeight="15" x14ac:dyDescent="0.25"/>
  <cols>
    <col min="1" max="1" width="41" style="2" customWidth="1"/>
    <col min="2" max="2" width="7.140625" style="2" customWidth="1"/>
    <col min="3" max="3" width="12.42578125" style="2" customWidth="1"/>
    <col min="4" max="4" width="31" style="2" bestFit="1" customWidth="1"/>
    <col min="5" max="5" width="14" style="2" bestFit="1" customWidth="1"/>
    <col min="6" max="6" width="20" style="2" customWidth="1"/>
    <col min="7" max="7" width="17" style="2" customWidth="1"/>
    <col min="8" max="8" width="16.5703125" style="2" customWidth="1"/>
    <col min="9" max="9" width="15.85546875" style="2" customWidth="1"/>
    <col min="10" max="10" width="16" style="2" customWidth="1"/>
    <col min="11" max="11" width="15" style="2" customWidth="1"/>
    <col min="12" max="12" width="16.7109375" style="2" customWidth="1"/>
    <col min="13" max="13" width="19.7109375" style="2" customWidth="1"/>
    <col min="14" max="14" width="16.7109375" style="2" customWidth="1"/>
    <col min="15" max="16384" width="11.42578125" style="2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15.75" thickBot="1" x14ac:dyDescent="0.3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14" ht="48.75" customHeight="1" thickBot="1" x14ac:dyDescent="0.3">
      <c r="A4" s="3" t="s">
        <v>2</v>
      </c>
      <c r="B4" s="4" t="s">
        <v>3</v>
      </c>
      <c r="C4" s="5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4" x14ac:dyDescent="0.25">
      <c r="A5" s="7" t="s">
        <v>16</v>
      </c>
      <c r="B5" s="9"/>
      <c r="C5" s="8"/>
      <c r="D5" s="8"/>
      <c r="E5" s="8"/>
      <c r="F5" s="8"/>
      <c r="G5" s="8"/>
      <c r="H5" s="8"/>
      <c r="I5" s="10"/>
      <c r="J5" s="8"/>
      <c r="K5" s="8"/>
      <c r="L5" s="8"/>
      <c r="M5" s="8"/>
      <c r="N5" s="11"/>
    </row>
    <row r="6" spans="1:14" ht="26.25" customHeight="1" x14ac:dyDescent="0.25">
      <c r="A6" s="12" t="s">
        <v>17</v>
      </c>
      <c r="B6" s="13" t="s">
        <v>18</v>
      </c>
      <c r="C6" s="14">
        <v>44110</v>
      </c>
      <c r="D6" s="15" t="s">
        <v>19</v>
      </c>
      <c r="E6" s="16" t="s">
        <v>20</v>
      </c>
      <c r="F6" s="17">
        <v>550000</v>
      </c>
      <c r="G6" s="17">
        <v>-122513.24</v>
      </c>
      <c r="H6" s="17">
        <v>-9334.68</v>
      </c>
      <c r="I6" s="17">
        <v>-4943.8</v>
      </c>
      <c r="J6" s="18">
        <v>0</v>
      </c>
      <c r="K6" s="18">
        <v>0</v>
      </c>
      <c r="L6" s="17">
        <v>-6529.5</v>
      </c>
      <c r="M6" s="17">
        <f>SUM(G6:L6)</f>
        <v>-143321.22</v>
      </c>
      <c r="N6" s="19">
        <f>F6+M6</f>
        <v>406678.78</v>
      </c>
    </row>
    <row r="7" spans="1:14" ht="29.25" customHeight="1" x14ac:dyDescent="0.25">
      <c r="A7" s="12" t="s">
        <v>21</v>
      </c>
      <c r="B7" s="13" t="s">
        <v>22</v>
      </c>
      <c r="C7" s="14">
        <v>44110</v>
      </c>
      <c r="D7" s="15" t="s">
        <v>23</v>
      </c>
      <c r="E7" s="16" t="s">
        <v>20</v>
      </c>
      <c r="F7" s="17">
        <v>275000</v>
      </c>
      <c r="G7" s="17">
        <v>-54123.78</v>
      </c>
      <c r="H7" s="17">
        <v>-7892.5</v>
      </c>
      <c r="I7" s="17">
        <v>-4943.8</v>
      </c>
      <c r="J7" s="18">
        <v>0</v>
      </c>
      <c r="K7" s="18">
        <v>0</v>
      </c>
      <c r="L7" s="20">
        <v>0</v>
      </c>
      <c r="M7" s="17">
        <f t="shared" ref="M7:M9" si="0">SUM(G7:L7)</f>
        <v>-66960.08</v>
      </c>
      <c r="N7" s="19">
        <f>F7+M7</f>
        <v>208039.91999999998</v>
      </c>
    </row>
    <row r="8" spans="1:14" ht="20.100000000000001" customHeight="1" x14ac:dyDescent="0.25">
      <c r="A8" s="12" t="s">
        <v>24</v>
      </c>
      <c r="B8" s="13" t="s">
        <v>22</v>
      </c>
      <c r="C8" s="14">
        <v>44123</v>
      </c>
      <c r="D8" s="15" t="s">
        <v>25</v>
      </c>
      <c r="E8" s="15" t="s">
        <v>26</v>
      </c>
      <c r="F8" s="17">
        <v>80000</v>
      </c>
      <c r="G8" s="17">
        <v>-7400.86</v>
      </c>
      <c r="H8" s="17">
        <v>-2296</v>
      </c>
      <c r="I8" s="17">
        <v>-2432</v>
      </c>
      <c r="J8" s="18">
        <v>0</v>
      </c>
      <c r="K8" s="18">
        <v>0</v>
      </c>
      <c r="L8" s="17">
        <v>-7179.5</v>
      </c>
      <c r="M8" s="17">
        <f>SUM(G8:L8)</f>
        <v>-19308.36</v>
      </c>
      <c r="N8" s="19">
        <f>F8+M8</f>
        <v>60691.64</v>
      </c>
    </row>
    <row r="9" spans="1:14" ht="20.100000000000001" customHeight="1" x14ac:dyDescent="0.25">
      <c r="A9" s="12" t="s">
        <v>27</v>
      </c>
      <c r="B9" s="13" t="s">
        <v>22</v>
      </c>
      <c r="C9" s="14">
        <v>44151</v>
      </c>
      <c r="D9" s="15" t="s">
        <v>28</v>
      </c>
      <c r="E9" s="15" t="s">
        <v>26</v>
      </c>
      <c r="F9" s="17">
        <v>85000</v>
      </c>
      <c r="G9" s="17">
        <v>-8576.98</v>
      </c>
      <c r="H9" s="17">
        <v>-2439.5</v>
      </c>
      <c r="I9" s="17">
        <v>-2584</v>
      </c>
      <c r="J9" s="18">
        <v>0</v>
      </c>
      <c r="K9" s="18">
        <v>0</v>
      </c>
      <c r="L9" s="18">
        <v>0</v>
      </c>
      <c r="M9" s="17">
        <f t="shared" si="0"/>
        <v>-13600.48</v>
      </c>
      <c r="N9" s="19">
        <f>F9+M9</f>
        <v>71399.520000000004</v>
      </c>
    </row>
    <row r="10" spans="1:14" ht="20.100000000000001" customHeight="1" x14ac:dyDescent="0.25">
      <c r="A10" s="21" t="s">
        <v>29</v>
      </c>
      <c r="B10" s="13"/>
      <c r="C10" s="14"/>
      <c r="D10" s="15"/>
      <c r="E10" s="15"/>
      <c r="F10" s="22">
        <f>SUM(F6:F9)</f>
        <v>990000</v>
      </c>
      <c r="G10" s="22">
        <f>SUM(G6:G9)</f>
        <v>-192614.86000000002</v>
      </c>
      <c r="H10" s="22">
        <f>SUM(H6:H9)</f>
        <v>-21962.68</v>
      </c>
      <c r="I10" s="22">
        <f>SUM(I6:I9)</f>
        <v>-14903.6</v>
      </c>
      <c r="J10" s="18">
        <v>0</v>
      </c>
      <c r="K10" s="18">
        <v>0</v>
      </c>
      <c r="L10" s="22">
        <f>SUM(L6:L9)</f>
        <v>-13709</v>
      </c>
      <c r="M10" s="22">
        <f>SUM(M6:M9)</f>
        <v>-243190.13999999998</v>
      </c>
      <c r="N10" s="23">
        <f>SUM(N6:N9)</f>
        <v>746809.86</v>
      </c>
    </row>
    <row r="11" spans="1:14" x14ac:dyDescent="0.25">
      <c r="A11" s="24" t="s">
        <v>30</v>
      </c>
      <c r="B11" s="25"/>
      <c r="C11" s="26"/>
      <c r="D11" s="27"/>
      <c r="E11" s="27"/>
      <c r="F11" s="28"/>
      <c r="G11" s="29"/>
      <c r="H11" s="29"/>
      <c r="I11" s="29"/>
      <c r="J11" s="29"/>
      <c r="K11" s="29"/>
      <c r="L11" s="29"/>
      <c r="M11" s="28"/>
      <c r="N11" s="30"/>
    </row>
    <row r="12" spans="1:14" ht="20.100000000000001" customHeight="1" x14ac:dyDescent="0.25">
      <c r="A12" s="12" t="s">
        <v>31</v>
      </c>
      <c r="B12" s="13" t="s">
        <v>22</v>
      </c>
      <c r="C12" s="14">
        <v>44075</v>
      </c>
      <c r="D12" s="15" t="s">
        <v>32</v>
      </c>
      <c r="E12" s="15" t="s">
        <v>26</v>
      </c>
      <c r="F12" s="17">
        <v>345000</v>
      </c>
      <c r="G12" s="17">
        <v>-71263.240000000005</v>
      </c>
      <c r="H12" s="17">
        <v>-9334.68</v>
      </c>
      <c r="I12" s="17">
        <v>-4943.8</v>
      </c>
      <c r="J12" s="18">
        <v>0</v>
      </c>
      <c r="K12" s="18">
        <v>0</v>
      </c>
      <c r="L12" s="18">
        <v>-6459.5</v>
      </c>
      <c r="M12" s="17">
        <f>SUM(G12:L12)</f>
        <v>-92001.220000000016</v>
      </c>
      <c r="N12" s="19">
        <f>F12+M12</f>
        <v>252998.77999999997</v>
      </c>
    </row>
    <row r="13" spans="1:14" ht="20.100000000000001" customHeight="1" x14ac:dyDescent="0.25">
      <c r="A13" s="12" t="s">
        <v>33</v>
      </c>
      <c r="B13" s="13" t="s">
        <v>18</v>
      </c>
      <c r="C13" s="14">
        <v>44088</v>
      </c>
      <c r="D13" s="15" t="s">
        <v>34</v>
      </c>
      <c r="E13" s="15" t="s">
        <v>26</v>
      </c>
      <c r="F13" s="17">
        <v>200000</v>
      </c>
      <c r="G13" s="17">
        <v>-35911.910000000003</v>
      </c>
      <c r="H13" s="17">
        <v>-5740</v>
      </c>
      <c r="I13" s="17">
        <v>-4943.8</v>
      </c>
      <c r="J13" s="18">
        <v>0</v>
      </c>
      <c r="K13" s="18">
        <v>0</v>
      </c>
      <c r="L13" s="18">
        <v>0</v>
      </c>
      <c r="M13" s="17">
        <f t="shared" ref="M13:M15" si="1">SUM(G13:L13)</f>
        <v>-46595.710000000006</v>
      </c>
      <c r="N13" s="19">
        <f t="shared" ref="N13:N16" si="2">F13+M13</f>
        <v>153404.28999999998</v>
      </c>
    </row>
    <row r="14" spans="1:14" ht="20.100000000000001" customHeight="1" x14ac:dyDescent="0.25">
      <c r="A14" s="12" t="s">
        <v>35</v>
      </c>
      <c r="B14" s="13" t="s">
        <v>22</v>
      </c>
      <c r="C14" s="14">
        <v>42248</v>
      </c>
      <c r="D14" s="15" t="s">
        <v>28</v>
      </c>
      <c r="E14" s="15" t="s">
        <v>26</v>
      </c>
      <c r="F14" s="17">
        <v>80000</v>
      </c>
      <c r="G14" s="17">
        <v>-7400.86</v>
      </c>
      <c r="H14" s="17">
        <v>-2296</v>
      </c>
      <c r="I14" s="17">
        <v>-2432</v>
      </c>
      <c r="J14" s="18">
        <v>0</v>
      </c>
      <c r="K14" s="18">
        <v>0</v>
      </c>
      <c r="L14" s="18">
        <v>0</v>
      </c>
      <c r="M14" s="17">
        <f t="shared" si="1"/>
        <v>-12128.86</v>
      </c>
      <c r="N14" s="19">
        <f t="shared" si="2"/>
        <v>67871.14</v>
      </c>
    </row>
    <row r="15" spans="1:14" ht="20.100000000000001" customHeight="1" x14ac:dyDescent="0.25">
      <c r="A15" s="12" t="s">
        <v>36</v>
      </c>
      <c r="B15" s="13" t="s">
        <v>22</v>
      </c>
      <c r="C15" s="31">
        <v>44958</v>
      </c>
      <c r="D15" s="15" t="s">
        <v>37</v>
      </c>
      <c r="E15" s="32" t="s">
        <v>26</v>
      </c>
      <c r="F15" s="17">
        <v>45000</v>
      </c>
      <c r="G15" s="17">
        <v>-1148.33</v>
      </c>
      <c r="H15" s="17">
        <v>-1291.5</v>
      </c>
      <c r="I15" s="17">
        <v>-1368</v>
      </c>
      <c r="J15" s="18"/>
      <c r="K15" s="18">
        <v>0</v>
      </c>
      <c r="L15" s="18">
        <v>0</v>
      </c>
      <c r="M15" s="17">
        <f t="shared" si="1"/>
        <v>-3807.83</v>
      </c>
      <c r="N15" s="19">
        <f t="shared" si="2"/>
        <v>41192.17</v>
      </c>
    </row>
    <row r="16" spans="1:14" ht="20.100000000000001" customHeight="1" x14ac:dyDescent="0.25">
      <c r="A16" s="21" t="s">
        <v>29</v>
      </c>
      <c r="B16" s="34"/>
      <c r="C16" s="33"/>
      <c r="D16" s="15"/>
      <c r="E16" s="15"/>
      <c r="F16" s="22">
        <f>SUM(F12:F15)</f>
        <v>670000</v>
      </c>
      <c r="G16" s="22">
        <f t="shared" ref="G16:I16" si="3">SUM(G12:G15)</f>
        <v>-115724.34000000001</v>
      </c>
      <c r="H16" s="22">
        <f t="shared" si="3"/>
        <v>-18662.18</v>
      </c>
      <c r="I16" s="22">
        <f t="shared" si="3"/>
        <v>-13687.6</v>
      </c>
      <c r="J16" s="18">
        <v>0</v>
      </c>
      <c r="K16" s="18">
        <v>0</v>
      </c>
      <c r="L16" s="22">
        <f>SUM(L12:L15)</f>
        <v>-6459.5</v>
      </c>
      <c r="M16" s="22">
        <f>SUM(M12:M15)</f>
        <v>-154533.62000000002</v>
      </c>
      <c r="N16" s="23">
        <f t="shared" si="2"/>
        <v>515466.38</v>
      </c>
    </row>
    <row r="17" spans="1:14" x14ac:dyDescent="0.25">
      <c r="A17" s="24" t="s">
        <v>38</v>
      </c>
      <c r="B17" s="36"/>
      <c r="C17" s="35"/>
      <c r="D17" s="27"/>
      <c r="E17" s="27"/>
      <c r="F17" s="29"/>
      <c r="G17" s="29"/>
      <c r="H17" s="29"/>
      <c r="I17" s="29"/>
      <c r="J17" s="29"/>
      <c r="K17" s="29"/>
      <c r="L17" s="29"/>
      <c r="M17" s="29"/>
      <c r="N17" s="37"/>
    </row>
    <row r="18" spans="1:14" ht="20.100000000000001" customHeight="1" x14ac:dyDescent="0.25">
      <c r="A18" s="12" t="s">
        <v>39</v>
      </c>
      <c r="B18" s="13" t="s">
        <v>18</v>
      </c>
      <c r="C18" s="14">
        <v>41153</v>
      </c>
      <c r="D18" s="15" t="s">
        <v>40</v>
      </c>
      <c r="E18" s="15" t="s">
        <v>26</v>
      </c>
      <c r="F18" s="17">
        <v>345000</v>
      </c>
      <c r="G18" s="17">
        <v>-71263.240000000005</v>
      </c>
      <c r="H18" s="17">
        <v>-9334.68</v>
      </c>
      <c r="I18" s="17">
        <v>-4943.8</v>
      </c>
      <c r="J18" s="18">
        <v>0</v>
      </c>
      <c r="K18" s="17">
        <v>-20000</v>
      </c>
      <c r="L18" s="38">
        <v>0</v>
      </c>
      <c r="M18" s="17">
        <f>SUM(G18:L18)</f>
        <v>-105541.72000000002</v>
      </c>
      <c r="N18" s="19">
        <f>F18+M18</f>
        <v>239458.27999999997</v>
      </c>
    </row>
    <row r="19" spans="1:14" ht="20.100000000000001" customHeight="1" x14ac:dyDescent="0.25">
      <c r="A19" s="12" t="s">
        <v>41</v>
      </c>
      <c r="B19" s="13" t="s">
        <v>18</v>
      </c>
      <c r="C19" s="14">
        <v>40087</v>
      </c>
      <c r="D19" s="15" t="s">
        <v>42</v>
      </c>
      <c r="E19" s="15" t="s">
        <v>26</v>
      </c>
      <c r="F19" s="17">
        <v>140000</v>
      </c>
      <c r="G19" s="17">
        <v>-21119.99</v>
      </c>
      <c r="H19" s="17">
        <v>-4018</v>
      </c>
      <c r="I19" s="17">
        <v>-4256</v>
      </c>
      <c r="J19" s="17">
        <v>-1577.45</v>
      </c>
      <c r="K19" s="18">
        <v>0</v>
      </c>
      <c r="L19" s="38">
        <v>0</v>
      </c>
      <c r="M19" s="17">
        <f t="shared" ref="M19:M21" si="4">SUM(G19:L19)</f>
        <v>-30971.440000000002</v>
      </c>
      <c r="N19" s="19">
        <f t="shared" ref="N19:N22" si="5">F19+M19</f>
        <v>109028.56</v>
      </c>
    </row>
    <row r="20" spans="1:14" ht="20.100000000000001" customHeight="1" x14ac:dyDescent="0.25">
      <c r="A20" s="12" t="s">
        <v>43</v>
      </c>
      <c r="B20" s="13" t="s">
        <v>22</v>
      </c>
      <c r="C20" s="14">
        <v>41334</v>
      </c>
      <c r="D20" s="15" t="s">
        <v>44</v>
      </c>
      <c r="E20" s="15" t="s">
        <v>26</v>
      </c>
      <c r="F20" s="17">
        <v>85000</v>
      </c>
      <c r="G20" s="17">
        <v>-8576.98</v>
      </c>
      <c r="H20" s="17">
        <v>-2439.5</v>
      </c>
      <c r="I20" s="17">
        <v>-2584</v>
      </c>
      <c r="J20" s="38">
        <v>0</v>
      </c>
      <c r="K20" s="18">
        <v>0</v>
      </c>
      <c r="L20" s="38">
        <v>0</v>
      </c>
      <c r="M20" s="17">
        <f t="shared" si="4"/>
        <v>-13600.48</v>
      </c>
      <c r="N20" s="19">
        <f t="shared" si="5"/>
        <v>71399.520000000004</v>
      </c>
    </row>
    <row r="21" spans="1:14" ht="20.100000000000001" customHeight="1" x14ac:dyDescent="0.25">
      <c r="A21" s="12" t="s">
        <v>45</v>
      </c>
      <c r="B21" s="13" t="s">
        <v>18</v>
      </c>
      <c r="C21" s="14">
        <v>44470</v>
      </c>
      <c r="D21" s="15" t="s">
        <v>46</v>
      </c>
      <c r="E21" s="15" t="s">
        <v>26</v>
      </c>
      <c r="F21" s="17">
        <v>65000</v>
      </c>
      <c r="G21" s="17">
        <v>-4427.57</v>
      </c>
      <c r="H21" s="17">
        <v>-1865.5</v>
      </c>
      <c r="I21" s="17">
        <v>-1976</v>
      </c>
      <c r="J21" s="18">
        <v>0</v>
      </c>
      <c r="K21" s="18">
        <v>0</v>
      </c>
      <c r="L21" s="38">
        <v>0</v>
      </c>
      <c r="M21" s="17">
        <f t="shared" si="4"/>
        <v>-8269.07</v>
      </c>
      <c r="N21" s="19">
        <f t="shared" si="5"/>
        <v>56730.93</v>
      </c>
    </row>
    <row r="22" spans="1:14" ht="20.100000000000001" customHeight="1" x14ac:dyDescent="0.25">
      <c r="A22" s="21" t="s">
        <v>29</v>
      </c>
      <c r="B22" s="34"/>
      <c r="C22" s="33"/>
      <c r="D22" s="15"/>
      <c r="E22" s="15"/>
      <c r="F22" s="22">
        <f>SUM(F18:F21)</f>
        <v>635000</v>
      </c>
      <c r="G22" s="22">
        <f>SUM(G18:G21)</f>
        <v>-105387.78</v>
      </c>
      <c r="H22" s="22">
        <f>SUM(H18:H21)</f>
        <v>-17657.68</v>
      </c>
      <c r="I22" s="22">
        <f>SUM(I18:I21)</f>
        <v>-13759.8</v>
      </c>
      <c r="J22" s="22">
        <f>J18+J19+J20+J21</f>
        <v>-1577.45</v>
      </c>
      <c r="K22" s="22">
        <f>SUM(K18:K21)</f>
        <v>-20000</v>
      </c>
      <c r="L22" s="38">
        <v>0</v>
      </c>
      <c r="M22" s="22">
        <f>SUM(M18:M21)</f>
        <v>-158382.71000000005</v>
      </c>
      <c r="N22" s="23">
        <f t="shared" si="5"/>
        <v>476617.28999999992</v>
      </c>
    </row>
    <row r="23" spans="1:14" x14ac:dyDescent="0.25">
      <c r="A23" s="24" t="s">
        <v>47</v>
      </c>
      <c r="B23" s="36"/>
      <c r="C23" s="35"/>
      <c r="D23" s="27"/>
      <c r="E23" s="27"/>
      <c r="F23" s="29"/>
      <c r="G23" s="29"/>
      <c r="H23" s="29"/>
      <c r="I23" s="29"/>
      <c r="J23" s="29"/>
      <c r="K23" s="29"/>
      <c r="L23" s="29"/>
      <c r="M23" s="29"/>
      <c r="N23" s="37"/>
    </row>
    <row r="24" spans="1:14" ht="20.100000000000001" customHeight="1" x14ac:dyDescent="0.25">
      <c r="A24" s="12" t="s">
        <v>48</v>
      </c>
      <c r="B24" s="13" t="s">
        <v>18</v>
      </c>
      <c r="C24" s="14">
        <v>38231</v>
      </c>
      <c r="D24" s="15" t="s">
        <v>49</v>
      </c>
      <c r="E24" s="15" t="s">
        <v>26</v>
      </c>
      <c r="F24" s="17">
        <v>81300</v>
      </c>
      <c r="G24" s="17">
        <v>-7706.65</v>
      </c>
      <c r="H24" s="17">
        <v>-2333.31</v>
      </c>
      <c r="I24" s="17">
        <v>-2471.52</v>
      </c>
      <c r="J24" s="18">
        <v>0</v>
      </c>
      <c r="K24" s="18">
        <v>0</v>
      </c>
      <c r="L24" s="38">
        <v>0</v>
      </c>
      <c r="M24" s="17">
        <f t="shared" ref="M24:M32" si="6">SUM(G24:L24)</f>
        <v>-12511.48</v>
      </c>
      <c r="N24" s="19">
        <f t="shared" ref="N24:N32" si="7">F24+M24</f>
        <v>68788.52</v>
      </c>
    </row>
    <row r="25" spans="1:14" ht="20.100000000000001" customHeight="1" x14ac:dyDescent="0.25">
      <c r="A25" s="12" t="s">
        <v>50</v>
      </c>
      <c r="B25" s="13" t="s">
        <v>22</v>
      </c>
      <c r="C25" s="14">
        <v>39995</v>
      </c>
      <c r="D25" s="15" t="s">
        <v>51</v>
      </c>
      <c r="E25" s="15" t="s">
        <v>26</v>
      </c>
      <c r="F25" s="17">
        <v>88709.68</v>
      </c>
      <c r="G25" s="17">
        <v>-9055.23</v>
      </c>
      <c r="H25" s="17">
        <v>-2545.9699999999998</v>
      </c>
      <c r="I25" s="17">
        <v>-2696.77</v>
      </c>
      <c r="J25" s="17">
        <v>-1577.45</v>
      </c>
      <c r="K25" s="18">
        <v>0</v>
      </c>
      <c r="L25" s="38">
        <v>0</v>
      </c>
      <c r="M25" s="17">
        <f t="shared" si="6"/>
        <v>-15875.42</v>
      </c>
      <c r="N25" s="19">
        <f t="shared" si="7"/>
        <v>72834.259999999995</v>
      </c>
    </row>
    <row r="26" spans="1:14" ht="20.100000000000001" customHeight="1" x14ac:dyDescent="0.25">
      <c r="A26" s="12" t="s">
        <v>52</v>
      </c>
      <c r="B26" s="13" t="s">
        <v>22</v>
      </c>
      <c r="C26" s="14">
        <v>40603</v>
      </c>
      <c r="D26" s="15" t="s">
        <v>53</v>
      </c>
      <c r="E26" s="15" t="s">
        <v>26</v>
      </c>
      <c r="F26" s="17">
        <v>77580.649999999994</v>
      </c>
      <c r="G26" s="17">
        <v>-6831.77</v>
      </c>
      <c r="H26" s="17">
        <v>-2226.56</v>
      </c>
      <c r="I26" s="17">
        <v>-2358.4499999999998</v>
      </c>
      <c r="J26" s="18">
        <v>0</v>
      </c>
      <c r="K26" s="18">
        <v>0</v>
      </c>
      <c r="L26" s="38">
        <v>0</v>
      </c>
      <c r="M26" s="17">
        <f t="shared" si="6"/>
        <v>-11416.779999999999</v>
      </c>
      <c r="N26" s="19">
        <f t="shared" si="7"/>
        <v>66163.87</v>
      </c>
    </row>
    <row r="27" spans="1:14" ht="20.100000000000001" customHeight="1" x14ac:dyDescent="0.25">
      <c r="A27" s="12" t="s">
        <v>54</v>
      </c>
      <c r="B27" s="13" t="s">
        <v>22</v>
      </c>
      <c r="C27" s="14">
        <v>43598</v>
      </c>
      <c r="D27" s="15" t="s">
        <v>55</v>
      </c>
      <c r="E27" s="15" t="s">
        <v>26</v>
      </c>
      <c r="F27" s="17">
        <v>50000</v>
      </c>
      <c r="G27" s="17">
        <v>-1854</v>
      </c>
      <c r="H27" s="17">
        <v>-1435</v>
      </c>
      <c r="I27" s="17">
        <v>-1520</v>
      </c>
      <c r="J27" s="18">
        <v>0</v>
      </c>
      <c r="K27" s="18">
        <v>0</v>
      </c>
      <c r="L27" s="38">
        <v>0</v>
      </c>
      <c r="M27" s="17">
        <f t="shared" si="6"/>
        <v>-4809</v>
      </c>
      <c r="N27" s="19">
        <f t="shared" si="7"/>
        <v>45191</v>
      </c>
    </row>
    <row r="28" spans="1:14" ht="20.100000000000001" customHeight="1" x14ac:dyDescent="0.25">
      <c r="A28" s="12" t="s">
        <v>56</v>
      </c>
      <c r="B28" s="13" t="s">
        <v>22</v>
      </c>
      <c r="C28" s="14">
        <v>38231</v>
      </c>
      <c r="D28" s="15" t="s">
        <v>49</v>
      </c>
      <c r="E28" s="15" t="s">
        <v>57</v>
      </c>
      <c r="F28" s="17">
        <v>81000</v>
      </c>
      <c r="G28" s="17">
        <v>-7636.08</v>
      </c>
      <c r="H28" s="17">
        <v>-2324.6999999999998</v>
      </c>
      <c r="I28" s="17">
        <v>-2462.4</v>
      </c>
      <c r="J28" s="18">
        <v>0</v>
      </c>
      <c r="K28" s="18">
        <v>0</v>
      </c>
      <c r="L28" s="38">
        <v>0</v>
      </c>
      <c r="M28" s="17">
        <f t="shared" si="6"/>
        <v>-12423.179999999998</v>
      </c>
      <c r="N28" s="19">
        <f t="shared" si="7"/>
        <v>68576.820000000007</v>
      </c>
    </row>
    <row r="29" spans="1:14" ht="20.100000000000001" customHeight="1" x14ac:dyDescent="0.25">
      <c r="A29" s="12" t="s">
        <v>58</v>
      </c>
      <c r="B29" s="13" t="s">
        <v>18</v>
      </c>
      <c r="C29" s="14">
        <v>39845</v>
      </c>
      <c r="D29" s="15" t="s">
        <v>59</v>
      </c>
      <c r="E29" s="15" t="s">
        <v>26</v>
      </c>
      <c r="F29" s="17">
        <v>74941.94</v>
      </c>
      <c r="G29" s="17">
        <v>-5982.96</v>
      </c>
      <c r="H29" s="17">
        <v>-2150.83</v>
      </c>
      <c r="I29" s="17">
        <v>-2278.23</v>
      </c>
      <c r="J29" s="17">
        <v>-1577.45</v>
      </c>
      <c r="K29" s="18">
        <v>0</v>
      </c>
      <c r="L29" s="38">
        <v>0</v>
      </c>
      <c r="M29" s="17">
        <f t="shared" si="6"/>
        <v>-11989.470000000001</v>
      </c>
      <c r="N29" s="19">
        <f t="shared" si="7"/>
        <v>62952.47</v>
      </c>
    </row>
    <row r="30" spans="1:14" ht="20.100000000000001" customHeight="1" x14ac:dyDescent="0.25">
      <c r="A30" s="12" t="s">
        <v>60</v>
      </c>
      <c r="B30" s="13" t="s">
        <v>18</v>
      </c>
      <c r="C30" s="14">
        <v>44459</v>
      </c>
      <c r="D30" s="15" t="s">
        <v>61</v>
      </c>
      <c r="E30" s="15" t="s">
        <v>26</v>
      </c>
      <c r="F30" s="17">
        <v>85483.87</v>
      </c>
      <c r="G30" s="17">
        <v>-8690.7999999999993</v>
      </c>
      <c r="H30" s="17">
        <v>-2453.39</v>
      </c>
      <c r="I30" s="17">
        <v>-2598.71</v>
      </c>
      <c r="J30" s="18">
        <v>0</v>
      </c>
      <c r="K30" s="18">
        <v>0</v>
      </c>
      <c r="L30" s="38">
        <v>0</v>
      </c>
      <c r="M30" s="17">
        <f t="shared" si="6"/>
        <v>-13742.899999999998</v>
      </c>
      <c r="N30" s="19">
        <f>F30+M30</f>
        <v>71740.97</v>
      </c>
    </row>
    <row r="31" spans="1:14" ht="20.100000000000001" customHeight="1" x14ac:dyDescent="0.25">
      <c r="A31" s="12" t="s">
        <v>62</v>
      </c>
      <c r="B31" s="13" t="s">
        <v>22</v>
      </c>
      <c r="C31" s="14">
        <v>43598</v>
      </c>
      <c r="D31" s="15" t="s">
        <v>63</v>
      </c>
      <c r="E31" s="15" t="s">
        <v>26</v>
      </c>
      <c r="F31" s="17">
        <v>73225.81</v>
      </c>
      <c r="G31" s="17">
        <v>-5975.51</v>
      </c>
      <c r="H31" s="17">
        <v>-2101.58</v>
      </c>
      <c r="I31" s="17">
        <v>-2226.06</v>
      </c>
      <c r="J31" s="18">
        <v>0</v>
      </c>
      <c r="K31" s="18">
        <v>0</v>
      </c>
      <c r="L31" s="38">
        <v>0</v>
      </c>
      <c r="M31" s="17">
        <f t="shared" si="6"/>
        <v>-10303.15</v>
      </c>
      <c r="N31" s="19">
        <f t="shared" si="7"/>
        <v>62922.659999999996</v>
      </c>
    </row>
    <row r="32" spans="1:14" ht="20.100000000000001" customHeight="1" x14ac:dyDescent="0.25">
      <c r="A32" s="12" t="s">
        <v>64</v>
      </c>
      <c r="B32" s="13" t="s">
        <v>18</v>
      </c>
      <c r="C32" s="14">
        <v>44460</v>
      </c>
      <c r="D32" s="15" t="s">
        <v>63</v>
      </c>
      <c r="E32" s="15" t="s">
        <v>26</v>
      </c>
      <c r="F32" s="17">
        <v>80000</v>
      </c>
      <c r="G32" s="17">
        <v>-7400.86</v>
      </c>
      <c r="H32" s="17">
        <v>-2296</v>
      </c>
      <c r="I32" s="17">
        <v>-2432</v>
      </c>
      <c r="J32" s="18">
        <v>0</v>
      </c>
      <c r="K32" s="18">
        <v>0</v>
      </c>
      <c r="L32" s="38">
        <v>0</v>
      </c>
      <c r="M32" s="17">
        <f t="shared" si="6"/>
        <v>-12128.86</v>
      </c>
      <c r="N32" s="19">
        <f t="shared" si="7"/>
        <v>67871.14</v>
      </c>
    </row>
    <row r="33" spans="1:14" ht="20.100000000000001" customHeight="1" x14ac:dyDescent="0.25">
      <c r="A33" s="21" t="s">
        <v>29</v>
      </c>
      <c r="B33" s="34"/>
      <c r="C33" s="33"/>
      <c r="D33" s="15"/>
      <c r="E33" s="15"/>
      <c r="F33" s="22">
        <f>SUM(F24:F32)</f>
        <v>692241.95</v>
      </c>
      <c r="G33" s="22">
        <f>SUM(G24:G32)</f>
        <v>-61133.859999999993</v>
      </c>
      <c r="H33" s="22">
        <f>SUM(H24:H32)</f>
        <v>-19867.34</v>
      </c>
      <c r="I33" s="22">
        <f>SUM(I24:I32)</f>
        <v>-21044.14</v>
      </c>
      <c r="J33" s="22">
        <f>SUM(J24:J32)</f>
        <v>-3154.9</v>
      </c>
      <c r="K33" s="18">
        <v>0</v>
      </c>
      <c r="L33" s="38">
        <v>0</v>
      </c>
      <c r="M33" s="22">
        <f>SUM(M24:M32)</f>
        <v>-105200.23999999999</v>
      </c>
      <c r="N33" s="23">
        <f>SUM(N24:N32)</f>
        <v>587041.70999999985</v>
      </c>
    </row>
    <row r="34" spans="1:14" x14ac:dyDescent="0.25">
      <c r="A34" s="24" t="s">
        <v>65</v>
      </c>
      <c r="B34" s="36"/>
      <c r="C34" s="35"/>
      <c r="D34" s="27"/>
      <c r="E34" s="27"/>
      <c r="F34" s="29"/>
      <c r="G34" s="29"/>
      <c r="H34" s="29"/>
      <c r="I34" s="29"/>
      <c r="J34" s="29"/>
      <c r="K34" s="29"/>
      <c r="L34" s="29"/>
      <c r="M34" s="29"/>
      <c r="N34" s="37"/>
    </row>
    <row r="35" spans="1:14" ht="20.100000000000001" customHeight="1" x14ac:dyDescent="0.25">
      <c r="A35" s="12" t="s">
        <v>66</v>
      </c>
      <c r="B35" s="13" t="s">
        <v>18</v>
      </c>
      <c r="C35" s="14">
        <v>36017</v>
      </c>
      <c r="D35" s="15" t="s">
        <v>34</v>
      </c>
      <c r="E35" s="15" t="s">
        <v>26</v>
      </c>
      <c r="F35" s="17">
        <v>345000</v>
      </c>
      <c r="G35" s="17">
        <v>-70868.87</v>
      </c>
      <c r="H35" s="17">
        <v>-9334.68</v>
      </c>
      <c r="I35" s="17">
        <v>-4943.8</v>
      </c>
      <c r="J35" s="17">
        <v>-1577.45</v>
      </c>
      <c r="K35" s="18">
        <v>0</v>
      </c>
      <c r="L35" s="17">
        <v>-14548.75</v>
      </c>
      <c r="M35" s="17">
        <f>SUM(G35:L35)</f>
        <v>-101273.54999999999</v>
      </c>
      <c r="N35" s="19">
        <f>F35+M35</f>
        <v>243726.45</v>
      </c>
    </row>
    <row r="36" spans="1:14" ht="20.100000000000001" customHeight="1" x14ac:dyDescent="0.25">
      <c r="A36" s="12" t="s">
        <v>67</v>
      </c>
      <c r="B36" s="13" t="s">
        <v>22</v>
      </c>
      <c r="C36" s="14">
        <v>44136</v>
      </c>
      <c r="D36" s="15" t="s">
        <v>68</v>
      </c>
      <c r="E36" s="15" t="s">
        <v>26</v>
      </c>
      <c r="F36" s="17">
        <v>200000</v>
      </c>
      <c r="G36" s="17">
        <v>-35911.910000000003</v>
      </c>
      <c r="H36" s="17">
        <v>-5740</v>
      </c>
      <c r="I36" s="17">
        <v>-4943.8</v>
      </c>
      <c r="J36" s="18">
        <v>0</v>
      </c>
      <c r="K36" s="18">
        <v>0</v>
      </c>
      <c r="L36" s="18">
        <v>0</v>
      </c>
      <c r="M36" s="17">
        <f t="shared" ref="M36:M41" si="8">SUM(G36:L36)</f>
        <v>-46595.710000000006</v>
      </c>
      <c r="N36" s="19">
        <f>F36+M36</f>
        <v>153404.28999999998</v>
      </c>
    </row>
    <row r="37" spans="1:14" ht="20.100000000000001" customHeight="1" x14ac:dyDescent="0.25">
      <c r="A37" s="12" t="s">
        <v>69</v>
      </c>
      <c r="B37" s="13" t="s">
        <v>18</v>
      </c>
      <c r="C37" s="14">
        <v>38272</v>
      </c>
      <c r="D37" s="15" t="s">
        <v>70</v>
      </c>
      <c r="E37" s="15" t="s">
        <v>26</v>
      </c>
      <c r="F37" s="17">
        <v>150000</v>
      </c>
      <c r="G37" s="17">
        <v>-23866.61</v>
      </c>
      <c r="H37" s="17">
        <v>-4305</v>
      </c>
      <c r="I37" s="17">
        <v>-4560</v>
      </c>
      <c r="J37" s="18">
        <v>0</v>
      </c>
      <c r="K37" s="18">
        <v>0</v>
      </c>
      <c r="L37" s="18">
        <v>0</v>
      </c>
      <c r="M37" s="17">
        <f t="shared" si="8"/>
        <v>-32731.61</v>
      </c>
      <c r="N37" s="19">
        <f>F37+M37</f>
        <v>117268.39</v>
      </c>
    </row>
    <row r="38" spans="1:14" ht="20.100000000000001" customHeight="1" x14ac:dyDescent="0.25">
      <c r="A38" s="12" t="s">
        <v>71</v>
      </c>
      <c r="B38" s="13" t="s">
        <v>22</v>
      </c>
      <c r="C38" s="14">
        <v>43411</v>
      </c>
      <c r="D38" s="15" t="s">
        <v>72</v>
      </c>
      <c r="E38" s="15" t="s">
        <v>26</v>
      </c>
      <c r="F38" s="17">
        <v>65000</v>
      </c>
      <c r="G38" s="17">
        <v>-4427.57</v>
      </c>
      <c r="H38" s="17">
        <v>-1865.5</v>
      </c>
      <c r="I38" s="17">
        <v>-1976</v>
      </c>
      <c r="J38" s="18">
        <v>0</v>
      </c>
      <c r="K38" s="18">
        <v>0</v>
      </c>
      <c r="L38" s="18">
        <v>0</v>
      </c>
      <c r="M38" s="17">
        <f t="shared" si="8"/>
        <v>-8269.07</v>
      </c>
      <c r="N38" s="19">
        <f>F38+M38</f>
        <v>56730.93</v>
      </c>
    </row>
    <row r="39" spans="1:14" ht="20.100000000000001" customHeight="1" x14ac:dyDescent="0.25">
      <c r="A39" s="12" t="s">
        <v>73</v>
      </c>
      <c r="B39" s="13" t="s">
        <v>22</v>
      </c>
      <c r="C39" s="14">
        <v>41275</v>
      </c>
      <c r="D39" s="15" t="s">
        <v>72</v>
      </c>
      <c r="E39" s="15" t="s">
        <v>26</v>
      </c>
      <c r="F39" s="17">
        <v>70200</v>
      </c>
      <c r="G39" s="17">
        <v>-5406.11</v>
      </c>
      <c r="H39" s="17">
        <v>-2014.74</v>
      </c>
      <c r="I39" s="17">
        <v>-2134.08</v>
      </c>
      <c r="J39" s="18">
        <v>0</v>
      </c>
      <c r="K39" s="18">
        <v>0</v>
      </c>
      <c r="L39" s="18">
        <v>0</v>
      </c>
      <c r="M39" s="17">
        <f t="shared" si="8"/>
        <v>-9554.93</v>
      </c>
      <c r="N39" s="19">
        <f t="shared" ref="N39:N41" si="9">F39+M39</f>
        <v>60645.07</v>
      </c>
    </row>
    <row r="40" spans="1:14" ht="20.100000000000001" customHeight="1" x14ac:dyDescent="0.25">
      <c r="A40" s="12" t="s">
        <v>74</v>
      </c>
      <c r="B40" s="13" t="s">
        <v>22</v>
      </c>
      <c r="C40" s="14">
        <v>44470</v>
      </c>
      <c r="D40" s="15" t="s">
        <v>72</v>
      </c>
      <c r="E40" s="15" t="s">
        <v>26</v>
      </c>
      <c r="F40" s="17">
        <v>65000</v>
      </c>
      <c r="G40" s="17">
        <v>-4427.57</v>
      </c>
      <c r="H40" s="17">
        <v>-1865.5</v>
      </c>
      <c r="I40" s="17">
        <v>-1976</v>
      </c>
      <c r="J40" s="18">
        <v>0</v>
      </c>
      <c r="K40" s="18">
        <v>0</v>
      </c>
      <c r="L40" s="18">
        <v>0</v>
      </c>
      <c r="M40" s="17">
        <f t="shared" si="8"/>
        <v>-8269.07</v>
      </c>
      <c r="N40" s="19">
        <f t="shared" si="9"/>
        <v>56730.93</v>
      </c>
    </row>
    <row r="41" spans="1:14" ht="20.100000000000001" customHeight="1" x14ac:dyDescent="0.25">
      <c r="A41" s="39" t="s">
        <v>75</v>
      </c>
      <c r="B41" s="40" t="s">
        <v>18</v>
      </c>
      <c r="C41" s="41">
        <v>43252</v>
      </c>
      <c r="D41" s="42" t="s">
        <v>76</v>
      </c>
      <c r="E41" s="43" t="s">
        <v>77</v>
      </c>
      <c r="F41" s="44">
        <v>25000</v>
      </c>
      <c r="G41" s="45">
        <v>0</v>
      </c>
      <c r="H41" s="46">
        <v>-717.5</v>
      </c>
      <c r="I41" s="46">
        <v>-760</v>
      </c>
      <c r="J41" s="45">
        <v>0</v>
      </c>
      <c r="K41" s="45">
        <v>0</v>
      </c>
      <c r="L41" s="45">
        <v>0</v>
      </c>
      <c r="M41" s="17">
        <f t="shared" si="8"/>
        <v>-1477.5</v>
      </c>
      <c r="N41" s="19">
        <f t="shared" si="9"/>
        <v>23522.5</v>
      </c>
    </row>
    <row r="42" spans="1:14" ht="20.100000000000001" customHeight="1" x14ac:dyDescent="0.25">
      <c r="A42" s="21" t="s">
        <v>29</v>
      </c>
      <c r="B42" s="34"/>
      <c r="C42" s="33"/>
      <c r="D42" s="15"/>
      <c r="E42" s="15"/>
      <c r="F42" s="22">
        <f>SUM(F35:F41)</f>
        <v>920200</v>
      </c>
      <c r="G42" s="22">
        <f>SUM(G35:G41)</f>
        <v>-144908.63999999998</v>
      </c>
      <c r="H42" s="22">
        <f>SUM(H35:H41)</f>
        <v>-25842.920000000002</v>
      </c>
      <c r="I42" s="22">
        <f>SUM(I35:I41)</f>
        <v>-21293.68</v>
      </c>
      <c r="J42" s="22">
        <f>SUM(J35:J41)</f>
        <v>-1577.45</v>
      </c>
      <c r="K42" s="18">
        <v>0</v>
      </c>
      <c r="L42" s="22">
        <f>SUM(L35:L41)</f>
        <v>-14548.75</v>
      </c>
      <c r="M42" s="22">
        <f>SUM(M35:M41)</f>
        <v>-208171.44</v>
      </c>
      <c r="N42" s="23">
        <f>SUM(N35:N41)</f>
        <v>712028.56</v>
      </c>
    </row>
    <row r="43" spans="1:14" x14ac:dyDescent="0.25">
      <c r="A43" s="24" t="s">
        <v>78</v>
      </c>
      <c r="B43" s="36"/>
      <c r="C43" s="35"/>
      <c r="D43" s="27"/>
      <c r="E43" s="27"/>
      <c r="F43" s="29"/>
      <c r="G43" s="29"/>
      <c r="H43" s="29"/>
      <c r="I43" s="29"/>
      <c r="J43" s="29"/>
      <c r="K43" s="29"/>
      <c r="L43" s="29"/>
      <c r="M43" s="29"/>
      <c r="N43" s="37"/>
    </row>
    <row r="44" spans="1:14" ht="20.100000000000001" customHeight="1" x14ac:dyDescent="0.25">
      <c r="A44" s="12" t="s">
        <v>79</v>
      </c>
      <c r="B44" s="13" t="s">
        <v>22</v>
      </c>
      <c r="C44" s="14">
        <v>44136</v>
      </c>
      <c r="D44" s="15" t="s">
        <v>80</v>
      </c>
      <c r="E44" s="15" t="s">
        <v>26</v>
      </c>
      <c r="F44" s="17">
        <v>200000</v>
      </c>
      <c r="G44" s="17">
        <v>-35517.54</v>
      </c>
      <c r="H44" s="17">
        <v>-5740</v>
      </c>
      <c r="I44" s="17">
        <v>-4943.8</v>
      </c>
      <c r="J44" s="17">
        <v>-1577.45</v>
      </c>
      <c r="K44" s="18">
        <v>0</v>
      </c>
      <c r="L44" s="17"/>
      <c r="M44" s="17">
        <f>SUM(G44:L44)</f>
        <v>-47778.79</v>
      </c>
      <c r="N44" s="19">
        <f>F44+M44</f>
        <v>152221.21</v>
      </c>
    </row>
    <row r="45" spans="1:14" ht="20.100000000000001" customHeight="1" x14ac:dyDescent="0.25">
      <c r="A45" s="12" t="s">
        <v>81</v>
      </c>
      <c r="B45" s="13" t="s">
        <v>18</v>
      </c>
      <c r="C45" s="14">
        <v>44166</v>
      </c>
      <c r="D45" s="15" t="s">
        <v>82</v>
      </c>
      <c r="E45" s="15" t="s">
        <v>26</v>
      </c>
      <c r="F45" s="17">
        <v>80000</v>
      </c>
      <c r="G45" s="17">
        <v>-7006.49</v>
      </c>
      <c r="H45" s="17">
        <v>-2296</v>
      </c>
      <c r="I45" s="17">
        <v>-2432</v>
      </c>
      <c r="J45" s="17">
        <v>-1577.45</v>
      </c>
      <c r="K45" s="18">
        <v>0</v>
      </c>
      <c r="L45" s="17"/>
      <c r="M45" s="17">
        <f t="shared" ref="M45:M46" si="10">SUM(G45:L45)</f>
        <v>-13311.94</v>
      </c>
      <c r="N45" s="19">
        <f>F45+M45</f>
        <v>66688.06</v>
      </c>
    </row>
    <row r="46" spans="1:14" ht="20.100000000000001" customHeight="1" x14ac:dyDescent="0.25">
      <c r="A46" s="12" t="s">
        <v>83</v>
      </c>
      <c r="B46" s="13" t="s">
        <v>22</v>
      </c>
      <c r="C46" s="14">
        <v>41275</v>
      </c>
      <c r="D46" s="15" t="s">
        <v>84</v>
      </c>
      <c r="E46" s="15" t="s">
        <v>26</v>
      </c>
      <c r="F46" s="17">
        <v>60000</v>
      </c>
      <c r="G46" s="17">
        <v>-3486.67</v>
      </c>
      <c r="H46" s="17">
        <v>-1722</v>
      </c>
      <c r="I46" s="17">
        <v>-1824</v>
      </c>
      <c r="J46" s="18">
        <v>0</v>
      </c>
      <c r="K46" s="18">
        <v>0</v>
      </c>
      <c r="L46" s="17"/>
      <c r="M46" s="17">
        <f t="shared" si="10"/>
        <v>-7032.67</v>
      </c>
      <c r="N46" s="19">
        <f>F46+M46</f>
        <v>52967.33</v>
      </c>
    </row>
    <row r="47" spans="1:14" ht="20.100000000000001" customHeight="1" x14ac:dyDescent="0.25">
      <c r="A47" s="21" t="s">
        <v>29</v>
      </c>
      <c r="B47" s="13"/>
      <c r="C47" s="14"/>
      <c r="D47" s="15"/>
      <c r="E47" s="15"/>
      <c r="F47" s="22">
        <f>SUM(F44:F46)</f>
        <v>340000</v>
      </c>
      <c r="G47" s="22">
        <f>SUM(G44:G46)</f>
        <v>-46010.7</v>
      </c>
      <c r="H47" s="22">
        <f>SUM(H44:H46)</f>
        <v>-9758</v>
      </c>
      <c r="I47" s="22">
        <f>SUM(I44:I46)</f>
        <v>-9199.7999999999993</v>
      </c>
      <c r="J47" s="22">
        <f>SUM(J44:J46)</f>
        <v>-3154.9</v>
      </c>
      <c r="K47" s="18">
        <v>0</v>
      </c>
      <c r="L47" s="22"/>
      <c r="M47" s="22">
        <f>SUM(M44:M46)</f>
        <v>-68123.400000000009</v>
      </c>
      <c r="N47" s="23">
        <f>SUM(N44:N46)</f>
        <v>271876.59999999998</v>
      </c>
    </row>
    <row r="48" spans="1:14" x14ac:dyDescent="0.25">
      <c r="A48" s="24" t="s">
        <v>85</v>
      </c>
      <c r="B48" s="25"/>
      <c r="C48" s="26"/>
      <c r="D48" s="27"/>
      <c r="E48" s="27"/>
      <c r="F48" s="28"/>
      <c r="G48" s="28"/>
      <c r="H48" s="28"/>
      <c r="I48" s="28"/>
      <c r="J48" s="29"/>
      <c r="K48" s="29"/>
      <c r="L48" s="29"/>
      <c r="M48" s="28"/>
      <c r="N48" s="30"/>
    </row>
    <row r="49" spans="1:14" ht="20.100000000000001" customHeight="1" x14ac:dyDescent="0.25">
      <c r="A49" s="12" t="s">
        <v>86</v>
      </c>
      <c r="B49" s="13" t="s">
        <v>18</v>
      </c>
      <c r="C49" s="14">
        <v>44089</v>
      </c>
      <c r="D49" s="15" t="s">
        <v>34</v>
      </c>
      <c r="E49" s="15" t="s">
        <v>26</v>
      </c>
      <c r="F49" s="17">
        <v>159193.54999999999</v>
      </c>
      <c r="G49" s="17">
        <v>-25634.799999999999</v>
      </c>
      <c r="H49" s="17">
        <v>-4568.8500000000004</v>
      </c>
      <c r="I49" s="17">
        <v>-4839.4799999999996</v>
      </c>
      <c r="J49" s="17">
        <v>-1577.45</v>
      </c>
      <c r="K49" s="18">
        <v>0</v>
      </c>
      <c r="L49" s="17">
        <v>-2590.36</v>
      </c>
      <c r="M49" s="17">
        <f>SUM(G49:L49)</f>
        <v>-39210.94</v>
      </c>
      <c r="N49" s="19">
        <f>F49+M49</f>
        <v>119982.60999999999</v>
      </c>
    </row>
    <row r="50" spans="1:14" ht="20.100000000000001" customHeight="1" x14ac:dyDescent="0.25">
      <c r="A50" s="21" t="s">
        <v>29</v>
      </c>
      <c r="B50" s="13"/>
      <c r="C50" s="14"/>
      <c r="D50" s="15"/>
      <c r="E50" s="15"/>
      <c r="F50" s="22">
        <f>SUM(F49:F49)</f>
        <v>159193.54999999999</v>
      </c>
      <c r="G50" s="22">
        <f>SUM(G49:G49)</f>
        <v>-25634.799999999999</v>
      </c>
      <c r="H50" s="22">
        <f>SUM(H49:H49)</f>
        <v>-4568.8500000000004</v>
      </c>
      <c r="I50" s="22">
        <f>SUM(I49:I49)</f>
        <v>-4839.4799999999996</v>
      </c>
      <c r="J50" s="22">
        <f>SUM(J49:J49)</f>
        <v>-1577.45</v>
      </c>
      <c r="K50" s="18">
        <v>0</v>
      </c>
      <c r="L50" s="22">
        <v>-2590.36</v>
      </c>
      <c r="M50" s="22">
        <f>SUM(M49:M49)</f>
        <v>-39210.94</v>
      </c>
      <c r="N50" s="23">
        <f>SUM(N49:N49)</f>
        <v>119982.60999999999</v>
      </c>
    </row>
    <row r="51" spans="1:14" x14ac:dyDescent="0.25">
      <c r="A51" s="24" t="s">
        <v>87</v>
      </c>
      <c r="B51" s="25"/>
      <c r="C51" s="26"/>
      <c r="D51" s="27"/>
      <c r="E51" s="27"/>
      <c r="F51" s="28"/>
      <c r="G51" s="28"/>
      <c r="H51" s="28"/>
      <c r="I51" s="28"/>
      <c r="J51" s="29"/>
      <c r="K51" s="29"/>
      <c r="L51" s="29"/>
      <c r="M51" s="28"/>
      <c r="N51" s="30"/>
    </row>
    <row r="52" spans="1:14" ht="20.100000000000001" customHeight="1" x14ac:dyDescent="0.25">
      <c r="A52" s="12" t="s">
        <v>88</v>
      </c>
      <c r="B52" s="13" t="s">
        <v>22</v>
      </c>
      <c r="C52" s="14">
        <v>35916</v>
      </c>
      <c r="D52" s="15" t="s">
        <v>89</v>
      </c>
      <c r="E52" s="15" t="s">
        <v>26</v>
      </c>
      <c r="F52" s="17">
        <v>120000</v>
      </c>
      <c r="G52" s="17">
        <v>-15626.77</v>
      </c>
      <c r="H52" s="17">
        <v>-3444</v>
      </c>
      <c r="I52" s="17">
        <v>-3648</v>
      </c>
      <c r="J52" s="17">
        <v>-4732.3500000000004</v>
      </c>
      <c r="K52" s="18">
        <v>0</v>
      </c>
      <c r="L52" s="17"/>
      <c r="M52" s="17">
        <f>SUM(G52:L52)</f>
        <v>-27451.120000000003</v>
      </c>
      <c r="N52" s="19">
        <f>F52+M52</f>
        <v>92548.88</v>
      </c>
    </row>
    <row r="53" spans="1:14" ht="20.100000000000001" customHeight="1" x14ac:dyDescent="0.25">
      <c r="A53" s="12" t="s">
        <v>90</v>
      </c>
      <c r="B53" s="13" t="s">
        <v>22</v>
      </c>
      <c r="C53" s="31">
        <v>44774</v>
      </c>
      <c r="D53" s="15" t="s">
        <v>84</v>
      </c>
      <c r="E53" s="15" t="s">
        <v>26</v>
      </c>
      <c r="F53" s="17">
        <v>55000</v>
      </c>
      <c r="G53" s="17">
        <v>-2323.06</v>
      </c>
      <c r="H53" s="17">
        <v>-1578.5</v>
      </c>
      <c r="I53" s="17">
        <v>-1672</v>
      </c>
      <c r="J53" s="17">
        <v>-1577.45</v>
      </c>
      <c r="K53" s="18">
        <v>0</v>
      </c>
      <c r="L53" s="17"/>
      <c r="M53" s="17">
        <f t="shared" ref="M53:M54" si="11">SUM(G53:L53)</f>
        <v>-7151.0099999999993</v>
      </c>
      <c r="N53" s="19">
        <f t="shared" ref="N53:N55" si="12">F53+M53</f>
        <v>47848.99</v>
      </c>
    </row>
    <row r="54" spans="1:14" ht="20.100000000000001" customHeight="1" x14ac:dyDescent="0.25">
      <c r="A54" s="12" t="s">
        <v>91</v>
      </c>
      <c r="B54" s="13" t="s">
        <v>22</v>
      </c>
      <c r="C54" s="14">
        <v>44348</v>
      </c>
      <c r="D54" s="15" t="s">
        <v>84</v>
      </c>
      <c r="E54" s="15" t="s">
        <v>26</v>
      </c>
      <c r="F54" s="17">
        <v>60000</v>
      </c>
      <c r="G54" s="17">
        <v>-3486.67</v>
      </c>
      <c r="H54" s="17">
        <v>-1722</v>
      </c>
      <c r="I54" s="17">
        <v>-1824</v>
      </c>
      <c r="J54" s="18">
        <v>0</v>
      </c>
      <c r="K54" s="18">
        <v>0</v>
      </c>
      <c r="L54" s="17"/>
      <c r="M54" s="17">
        <f t="shared" si="11"/>
        <v>-7032.67</v>
      </c>
      <c r="N54" s="19">
        <f t="shared" si="12"/>
        <v>52967.33</v>
      </c>
    </row>
    <row r="55" spans="1:14" x14ac:dyDescent="0.25">
      <c r="A55" s="21" t="s">
        <v>29</v>
      </c>
      <c r="B55" s="13"/>
      <c r="C55" s="14"/>
      <c r="D55" s="15"/>
      <c r="E55" s="15"/>
      <c r="F55" s="22">
        <f>SUM(F52:F54)</f>
        <v>235000</v>
      </c>
      <c r="G55" s="22">
        <f>SUM(G52:G54)</f>
        <v>-21436.5</v>
      </c>
      <c r="H55" s="22">
        <f>SUM(H52:H54)</f>
        <v>-6744.5</v>
      </c>
      <c r="I55" s="22">
        <f>SUM(I52:I54)</f>
        <v>-7144</v>
      </c>
      <c r="J55" s="22">
        <f>SUM(J52:J54)</f>
        <v>-6309.8</v>
      </c>
      <c r="K55" s="18">
        <v>0</v>
      </c>
      <c r="L55" s="22"/>
      <c r="M55" s="22">
        <f>SUM(M52:M54)</f>
        <v>-41634.800000000003</v>
      </c>
      <c r="N55" s="23">
        <f t="shared" si="12"/>
        <v>193365.2</v>
      </c>
    </row>
    <row r="56" spans="1:14" ht="20.100000000000001" customHeight="1" x14ac:dyDescent="0.25">
      <c r="A56" s="24" t="s">
        <v>92</v>
      </c>
      <c r="B56" s="25"/>
      <c r="C56" s="26"/>
      <c r="D56" s="27"/>
      <c r="E56" s="27"/>
      <c r="F56" s="47"/>
      <c r="G56" s="47"/>
      <c r="H56" s="47"/>
      <c r="I56" s="47"/>
      <c r="J56" s="47"/>
      <c r="K56" s="48"/>
      <c r="L56" s="47"/>
      <c r="M56" s="47"/>
      <c r="N56" s="49"/>
    </row>
    <row r="57" spans="1:14" ht="20.100000000000001" customHeight="1" x14ac:dyDescent="0.25">
      <c r="A57" s="12" t="s">
        <v>93</v>
      </c>
      <c r="B57" s="13" t="s">
        <v>22</v>
      </c>
      <c r="C57" s="14">
        <v>38231</v>
      </c>
      <c r="D57" s="15" t="s">
        <v>94</v>
      </c>
      <c r="E57" s="15" t="s">
        <v>26</v>
      </c>
      <c r="F57" s="17">
        <v>70000</v>
      </c>
      <c r="G57" s="17">
        <v>-5368.47</v>
      </c>
      <c r="H57" s="17">
        <v>-2009</v>
      </c>
      <c r="I57" s="17">
        <v>-2128</v>
      </c>
      <c r="J57" s="18">
        <v>0</v>
      </c>
      <c r="K57" s="18">
        <v>0</v>
      </c>
      <c r="L57" s="17"/>
      <c r="M57" s="17">
        <f>SUM(G57:L57)</f>
        <v>-9505.4700000000012</v>
      </c>
      <c r="N57" s="19">
        <f>F57+M57</f>
        <v>60494.53</v>
      </c>
    </row>
    <row r="58" spans="1:14" ht="20.100000000000001" customHeight="1" x14ac:dyDescent="0.25">
      <c r="A58" s="12" t="s">
        <v>95</v>
      </c>
      <c r="B58" s="13" t="s">
        <v>22</v>
      </c>
      <c r="C58" s="14">
        <v>44470</v>
      </c>
      <c r="D58" s="15" t="s">
        <v>96</v>
      </c>
      <c r="E58" s="15" t="s">
        <v>26</v>
      </c>
      <c r="F58" s="17">
        <v>35000</v>
      </c>
      <c r="G58" s="18">
        <v>0</v>
      </c>
      <c r="H58" s="17">
        <v>-1004.5</v>
      </c>
      <c r="I58" s="17">
        <v>-1064</v>
      </c>
      <c r="J58" s="17">
        <v>-3154.9</v>
      </c>
      <c r="K58" s="18">
        <v>0</v>
      </c>
      <c r="L58" s="17"/>
      <c r="M58" s="17">
        <f>SUM(G58:L58)</f>
        <v>-5223.3999999999996</v>
      </c>
      <c r="N58" s="19">
        <f>F58+M58</f>
        <v>29776.6</v>
      </c>
    </row>
    <row r="59" spans="1:14" ht="20.100000000000001" customHeight="1" x14ac:dyDescent="0.25">
      <c r="A59" s="21" t="s">
        <v>29</v>
      </c>
      <c r="B59" s="13"/>
      <c r="C59" s="14"/>
      <c r="D59" s="15"/>
      <c r="E59" s="15"/>
      <c r="F59" s="22">
        <f>SUM(F57:F58)</f>
        <v>105000</v>
      </c>
      <c r="G59" s="22">
        <f>SUM(G57:G58)</f>
        <v>-5368.47</v>
      </c>
      <c r="H59" s="22">
        <f>SUM(H57:H58)</f>
        <v>-3013.5</v>
      </c>
      <c r="I59" s="22">
        <f>SUM(I57:I58)</f>
        <v>-3192</v>
      </c>
      <c r="J59" s="22">
        <f>SUM(J57:J58)</f>
        <v>-3154.9</v>
      </c>
      <c r="K59" s="18">
        <v>0</v>
      </c>
      <c r="L59" s="22"/>
      <c r="M59" s="22">
        <f>SUM(M57:M58)</f>
        <v>-14728.87</v>
      </c>
      <c r="N59" s="23">
        <f>SUM(N57:N58)</f>
        <v>90271.13</v>
      </c>
    </row>
    <row r="60" spans="1:14" ht="20.100000000000001" customHeight="1" x14ac:dyDescent="0.25">
      <c r="A60" s="24" t="s">
        <v>97</v>
      </c>
      <c r="B60" s="25"/>
      <c r="C60" s="26"/>
      <c r="D60" s="27"/>
      <c r="E60" s="27"/>
      <c r="F60" s="47"/>
      <c r="G60" s="47"/>
      <c r="H60" s="47"/>
      <c r="I60" s="47"/>
      <c r="J60" s="47"/>
      <c r="K60" s="48"/>
      <c r="L60" s="48"/>
      <c r="M60" s="47"/>
      <c r="N60" s="49"/>
    </row>
    <row r="61" spans="1:14" ht="20.100000000000001" customHeight="1" x14ac:dyDescent="0.25">
      <c r="A61" s="12" t="s">
        <v>98</v>
      </c>
      <c r="B61" s="13" t="s">
        <v>18</v>
      </c>
      <c r="C61" s="14">
        <v>44136</v>
      </c>
      <c r="D61" s="15" t="s">
        <v>34</v>
      </c>
      <c r="E61" s="15" t="s">
        <v>26</v>
      </c>
      <c r="F61" s="17">
        <v>200000</v>
      </c>
      <c r="G61" s="17">
        <v>-35911.910000000003</v>
      </c>
      <c r="H61" s="17">
        <v>-5740</v>
      </c>
      <c r="I61" s="17">
        <v>-4943.8</v>
      </c>
      <c r="J61" s="18">
        <v>0</v>
      </c>
      <c r="K61" s="18">
        <v>0</v>
      </c>
      <c r="L61" s="38">
        <v>0</v>
      </c>
      <c r="M61" s="17">
        <f>SUM(G61:L61)</f>
        <v>-46595.710000000006</v>
      </c>
      <c r="N61" s="19">
        <f>F61+M61</f>
        <v>153404.28999999998</v>
      </c>
    </row>
    <row r="62" spans="1:14" ht="20.100000000000001" customHeight="1" x14ac:dyDescent="0.25">
      <c r="A62" s="12" t="s">
        <v>99</v>
      </c>
      <c r="B62" s="13" t="s">
        <v>18</v>
      </c>
      <c r="C62" s="14">
        <v>38687</v>
      </c>
      <c r="D62" s="15" t="s">
        <v>100</v>
      </c>
      <c r="E62" s="15" t="s">
        <v>26</v>
      </c>
      <c r="F62" s="17">
        <v>110000</v>
      </c>
      <c r="G62" s="17">
        <v>-14457.61</v>
      </c>
      <c r="H62" s="17">
        <v>-3157</v>
      </c>
      <c r="I62" s="17">
        <v>-3344</v>
      </c>
      <c r="J62" s="50">
        <v>0</v>
      </c>
      <c r="K62" s="18">
        <v>0</v>
      </c>
      <c r="L62" s="38">
        <v>0</v>
      </c>
      <c r="M62" s="17">
        <f t="shared" ref="M62:M66" si="13">SUM(G62:L62)</f>
        <v>-20958.61</v>
      </c>
      <c r="N62" s="19">
        <f t="shared" ref="N62:N66" si="14">F62+M62</f>
        <v>89041.39</v>
      </c>
    </row>
    <row r="63" spans="1:14" ht="20.100000000000001" customHeight="1" x14ac:dyDescent="0.25">
      <c r="A63" s="12" t="s">
        <v>101</v>
      </c>
      <c r="B63" s="13" t="s">
        <v>18</v>
      </c>
      <c r="C63" s="14">
        <v>38386</v>
      </c>
      <c r="D63" s="15" t="s">
        <v>102</v>
      </c>
      <c r="E63" s="15" t="s">
        <v>26</v>
      </c>
      <c r="F63" s="17">
        <v>65000</v>
      </c>
      <c r="G63" s="17">
        <v>-4112.08</v>
      </c>
      <c r="H63" s="17">
        <v>-1865.5</v>
      </c>
      <c r="I63" s="17">
        <v>-1976</v>
      </c>
      <c r="J63" s="17">
        <v>-1577.45</v>
      </c>
      <c r="K63" s="18">
        <v>0</v>
      </c>
      <c r="L63" s="17">
        <v>-7212.12</v>
      </c>
      <c r="M63" s="17">
        <f t="shared" si="13"/>
        <v>-16743.150000000001</v>
      </c>
      <c r="N63" s="19">
        <f t="shared" si="14"/>
        <v>48256.85</v>
      </c>
    </row>
    <row r="64" spans="1:14" ht="20.100000000000001" customHeight="1" x14ac:dyDescent="0.25">
      <c r="A64" s="12" t="s">
        <v>103</v>
      </c>
      <c r="B64" s="13" t="s">
        <v>18</v>
      </c>
      <c r="C64" s="14">
        <v>43678</v>
      </c>
      <c r="D64" s="15" t="s">
        <v>104</v>
      </c>
      <c r="E64" s="15" t="s">
        <v>57</v>
      </c>
      <c r="F64" s="17">
        <v>60000</v>
      </c>
      <c r="G64" s="17">
        <v>-3486.67</v>
      </c>
      <c r="H64" s="17">
        <v>-1722</v>
      </c>
      <c r="I64" s="17">
        <v>-1824</v>
      </c>
      <c r="J64" s="18">
        <v>0</v>
      </c>
      <c r="K64" s="18">
        <v>0</v>
      </c>
      <c r="L64" s="38">
        <v>0</v>
      </c>
      <c r="M64" s="17">
        <f t="shared" si="13"/>
        <v>-7032.67</v>
      </c>
      <c r="N64" s="19">
        <f t="shared" si="14"/>
        <v>52967.33</v>
      </c>
    </row>
    <row r="65" spans="1:14" ht="20.100000000000001" customHeight="1" x14ac:dyDescent="0.25">
      <c r="A65" s="12" t="s">
        <v>105</v>
      </c>
      <c r="B65" s="13" t="s">
        <v>22</v>
      </c>
      <c r="C65" s="14">
        <v>38392</v>
      </c>
      <c r="D65" s="15" t="s">
        <v>104</v>
      </c>
      <c r="E65" s="15" t="s">
        <v>26</v>
      </c>
      <c r="F65" s="17">
        <v>60000</v>
      </c>
      <c r="G65" s="17">
        <v>-3171.18</v>
      </c>
      <c r="H65" s="17">
        <v>-1722</v>
      </c>
      <c r="I65" s="17">
        <v>-1824</v>
      </c>
      <c r="J65" s="17">
        <v>-1577.45</v>
      </c>
      <c r="K65" s="18">
        <v>0</v>
      </c>
      <c r="L65" s="38">
        <v>0</v>
      </c>
      <c r="M65" s="17">
        <f t="shared" si="13"/>
        <v>-8294.630000000001</v>
      </c>
      <c r="N65" s="19">
        <f t="shared" si="14"/>
        <v>51705.369999999995</v>
      </c>
    </row>
    <row r="66" spans="1:14" ht="20.100000000000001" customHeight="1" x14ac:dyDescent="0.25">
      <c r="A66" s="12" t="s">
        <v>106</v>
      </c>
      <c r="B66" s="13" t="s">
        <v>18</v>
      </c>
      <c r="C66" s="14">
        <v>41852</v>
      </c>
      <c r="D66" s="15" t="s">
        <v>107</v>
      </c>
      <c r="E66" s="15" t="s">
        <v>26</v>
      </c>
      <c r="F66" s="17">
        <v>45000</v>
      </c>
      <c r="G66" s="17">
        <v>-1148.33</v>
      </c>
      <c r="H66" s="51">
        <v>-1291.5</v>
      </c>
      <c r="I66" s="51">
        <v>-1368</v>
      </c>
      <c r="J66" s="38">
        <v>0</v>
      </c>
      <c r="K66" s="18">
        <v>0</v>
      </c>
      <c r="L66" s="38">
        <v>0</v>
      </c>
      <c r="M66" s="17">
        <f t="shared" si="13"/>
        <v>-3807.83</v>
      </c>
      <c r="N66" s="19">
        <f t="shared" si="14"/>
        <v>41192.17</v>
      </c>
    </row>
    <row r="67" spans="1:14" ht="20.100000000000001" customHeight="1" x14ac:dyDescent="0.25">
      <c r="A67" s="21" t="s">
        <v>29</v>
      </c>
      <c r="B67" s="34"/>
      <c r="C67" s="33"/>
      <c r="D67" s="15"/>
      <c r="E67" s="15"/>
      <c r="F67" s="22">
        <f>SUM(F61:F66)</f>
        <v>540000</v>
      </c>
      <c r="G67" s="22">
        <f>SUM(G61:G66)</f>
        <v>-62287.780000000006</v>
      </c>
      <c r="H67" s="22">
        <f>SUM(H61:H66)</f>
        <v>-15498</v>
      </c>
      <c r="I67" s="22">
        <f>SUM(I61:I66)</f>
        <v>-15279.8</v>
      </c>
      <c r="J67" s="22">
        <f>SUM(J61:J66)</f>
        <v>-3154.9</v>
      </c>
      <c r="K67" s="18">
        <v>0</v>
      </c>
      <c r="L67" s="22">
        <f>SUM(L61:L66)</f>
        <v>-7212.12</v>
      </c>
      <c r="M67" s="22">
        <f>SUM(M61:M66)</f>
        <v>-103432.6</v>
      </c>
      <c r="N67" s="23">
        <f>SUM(N61:N66)</f>
        <v>436567.39999999997</v>
      </c>
    </row>
    <row r="68" spans="1:14" ht="20.100000000000001" customHeight="1" x14ac:dyDescent="0.25">
      <c r="A68" s="24" t="s">
        <v>108</v>
      </c>
      <c r="B68" s="36"/>
      <c r="C68" s="35"/>
      <c r="D68" s="27"/>
      <c r="E68" s="27"/>
      <c r="F68" s="29"/>
      <c r="G68" s="29"/>
      <c r="H68" s="29"/>
      <c r="I68" s="29"/>
      <c r="J68" s="29"/>
      <c r="K68" s="29"/>
      <c r="L68" s="29"/>
      <c r="M68" s="29"/>
      <c r="N68" s="37"/>
    </row>
    <row r="69" spans="1:14" ht="20.100000000000001" customHeight="1" x14ac:dyDescent="0.25">
      <c r="A69" s="12" t="s">
        <v>109</v>
      </c>
      <c r="B69" s="13" t="s">
        <v>18</v>
      </c>
      <c r="C69" s="14">
        <v>42767</v>
      </c>
      <c r="D69" s="15" t="s">
        <v>110</v>
      </c>
      <c r="E69" s="15" t="s">
        <v>26</v>
      </c>
      <c r="F69" s="17">
        <v>70000</v>
      </c>
      <c r="G69" s="17">
        <v>-5368.47</v>
      </c>
      <c r="H69" s="17">
        <v>-2009</v>
      </c>
      <c r="I69" s="17">
        <v>-2128</v>
      </c>
      <c r="J69" s="18">
        <v>0</v>
      </c>
      <c r="K69" s="18">
        <v>0</v>
      </c>
      <c r="L69" s="18">
        <v>0</v>
      </c>
      <c r="M69" s="17">
        <f>SUM(G69:L69)</f>
        <v>-9505.4700000000012</v>
      </c>
      <c r="N69" s="19">
        <f>F69+M69</f>
        <v>60494.53</v>
      </c>
    </row>
    <row r="70" spans="1:14" ht="20.100000000000001" customHeight="1" x14ac:dyDescent="0.25">
      <c r="A70" s="12" t="s">
        <v>111</v>
      </c>
      <c r="B70" s="34" t="s">
        <v>22</v>
      </c>
      <c r="C70" s="14">
        <v>44743</v>
      </c>
      <c r="D70" s="15" t="s">
        <v>28</v>
      </c>
      <c r="E70" s="15" t="s">
        <v>26</v>
      </c>
      <c r="F70" s="17">
        <v>70000</v>
      </c>
      <c r="G70" s="17">
        <v>-5368.47</v>
      </c>
      <c r="H70" s="17">
        <v>-2009</v>
      </c>
      <c r="I70" s="17">
        <v>-2128</v>
      </c>
      <c r="J70" s="18">
        <v>0</v>
      </c>
      <c r="K70" s="18">
        <v>0</v>
      </c>
      <c r="L70" s="18">
        <v>0</v>
      </c>
      <c r="M70" s="17">
        <f>SUM(G70:L70)</f>
        <v>-9505.4700000000012</v>
      </c>
      <c r="N70" s="19">
        <f>F70+M70</f>
        <v>60494.53</v>
      </c>
    </row>
    <row r="71" spans="1:14" ht="20.100000000000001" customHeight="1" x14ac:dyDescent="0.25">
      <c r="A71" s="21" t="s">
        <v>29</v>
      </c>
      <c r="B71" s="34"/>
      <c r="C71" s="33"/>
      <c r="D71" s="15"/>
      <c r="E71" s="15"/>
      <c r="F71" s="22">
        <f>SUM(F69:F70)</f>
        <v>140000</v>
      </c>
      <c r="G71" s="22">
        <f t="shared" ref="G71:M71" si="15">SUM(G69:G70)</f>
        <v>-10736.94</v>
      </c>
      <c r="H71" s="22">
        <f t="shared" si="15"/>
        <v>-4018</v>
      </c>
      <c r="I71" s="22">
        <f t="shared" si="15"/>
        <v>-4256</v>
      </c>
      <c r="J71" s="52">
        <f t="shared" si="15"/>
        <v>0</v>
      </c>
      <c r="K71" s="52">
        <f t="shared" si="15"/>
        <v>0</v>
      </c>
      <c r="L71" s="52"/>
      <c r="M71" s="22">
        <f t="shared" si="15"/>
        <v>-19010.940000000002</v>
      </c>
      <c r="N71" s="23">
        <f>SUM(N69:N70)</f>
        <v>120989.06</v>
      </c>
    </row>
    <row r="72" spans="1:14" ht="20.100000000000001" customHeight="1" x14ac:dyDescent="0.25">
      <c r="A72" s="24" t="s">
        <v>112</v>
      </c>
      <c r="B72" s="36"/>
      <c r="C72" s="35"/>
      <c r="D72" s="27"/>
      <c r="E72" s="27"/>
      <c r="F72" s="29"/>
      <c r="G72" s="29"/>
      <c r="H72" s="29"/>
      <c r="I72" s="29"/>
      <c r="J72" s="29"/>
      <c r="K72" s="29"/>
      <c r="L72" s="29"/>
      <c r="M72" s="29"/>
      <c r="N72" s="37"/>
    </row>
    <row r="73" spans="1:14" ht="20.100000000000001" customHeight="1" x14ac:dyDescent="0.25">
      <c r="A73" s="12" t="s">
        <v>113</v>
      </c>
      <c r="B73" s="13" t="s">
        <v>22</v>
      </c>
      <c r="C73" s="14">
        <v>44197</v>
      </c>
      <c r="D73" s="15" t="s">
        <v>80</v>
      </c>
      <c r="E73" s="15" t="s">
        <v>26</v>
      </c>
      <c r="F73" s="17">
        <v>120000</v>
      </c>
      <c r="G73" s="17">
        <v>-16415.490000000002</v>
      </c>
      <c r="H73" s="17">
        <v>-3444</v>
      </c>
      <c r="I73" s="17">
        <v>-3648</v>
      </c>
      <c r="J73" s="17">
        <v>-1577.45</v>
      </c>
      <c r="K73" s="18">
        <v>0</v>
      </c>
      <c r="L73" s="18">
        <v>0</v>
      </c>
      <c r="M73" s="17">
        <f>SUM(G73:L73)</f>
        <v>-25084.940000000002</v>
      </c>
      <c r="N73" s="19">
        <f>F73+M73</f>
        <v>94915.06</v>
      </c>
    </row>
    <row r="74" spans="1:14" ht="20.100000000000001" customHeight="1" x14ac:dyDescent="0.25">
      <c r="A74" s="12" t="s">
        <v>114</v>
      </c>
      <c r="B74" s="13" t="s">
        <v>22</v>
      </c>
      <c r="C74" s="14">
        <v>43556</v>
      </c>
      <c r="D74" s="15" t="s">
        <v>84</v>
      </c>
      <c r="E74" s="15" t="s">
        <v>26</v>
      </c>
      <c r="F74" s="17">
        <v>60000</v>
      </c>
      <c r="G74" s="17">
        <v>-3171.18</v>
      </c>
      <c r="H74" s="17">
        <v>-1722</v>
      </c>
      <c r="I74" s="17">
        <v>-1824</v>
      </c>
      <c r="J74" s="17">
        <v>-1577.45</v>
      </c>
      <c r="K74" s="18">
        <v>0</v>
      </c>
      <c r="L74" s="18">
        <v>0</v>
      </c>
      <c r="M74" s="17">
        <f t="shared" ref="M74:M75" si="16">SUM(G74:L74)</f>
        <v>-8294.630000000001</v>
      </c>
      <c r="N74" s="19">
        <f t="shared" ref="N74:N75" si="17">F74+M74</f>
        <v>51705.369999999995</v>
      </c>
    </row>
    <row r="75" spans="1:14" ht="20.100000000000001" customHeight="1" x14ac:dyDescent="0.25">
      <c r="A75" s="12" t="s">
        <v>115</v>
      </c>
      <c r="B75" s="13" t="s">
        <v>18</v>
      </c>
      <c r="C75" s="14">
        <v>44348</v>
      </c>
      <c r="D75" s="15" t="s">
        <v>84</v>
      </c>
      <c r="E75" s="15" t="s">
        <v>26</v>
      </c>
      <c r="F75" s="17">
        <v>60000</v>
      </c>
      <c r="G75" s="17">
        <v>-3486.67</v>
      </c>
      <c r="H75" s="17">
        <v>-1722</v>
      </c>
      <c r="I75" s="17">
        <v>-1824</v>
      </c>
      <c r="J75" s="18">
        <v>0</v>
      </c>
      <c r="K75" s="18">
        <v>0</v>
      </c>
      <c r="L75" s="18">
        <v>0</v>
      </c>
      <c r="M75" s="17">
        <f t="shared" si="16"/>
        <v>-7032.67</v>
      </c>
      <c r="N75" s="19">
        <f t="shared" si="17"/>
        <v>52967.33</v>
      </c>
    </row>
    <row r="76" spans="1:14" ht="20.100000000000001" customHeight="1" x14ac:dyDescent="0.25">
      <c r="A76" s="21" t="s">
        <v>29</v>
      </c>
      <c r="B76" s="13"/>
      <c r="C76" s="14"/>
      <c r="D76" s="15"/>
      <c r="E76" s="15"/>
      <c r="F76" s="22">
        <f>SUM(F73:F75)</f>
        <v>240000</v>
      </c>
      <c r="G76" s="22">
        <f>SUM(G73:G75)</f>
        <v>-23073.340000000004</v>
      </c>
      <c r="H76" s="22">
        <f>SUM(H73:H75)</f>
        <v>-6888</v>
      </c>
      <c r="I76" s="22">
        <f>SUM(I73:I75)</f>
        <v>-7296</v>
      </c>
      <c r="J76" s="22">
        <f>SUM(J73:J75)</f>
        <v>-3154.9</v>
      </c>
      <c r="K76" s="18">
        <v>0</v>
      </c>
      <c r="L76" s="52">
        <f>SUM(L73:L75)</f>
        <v>0</v>
      </c>
      <c r="M76" s="22">
        <f>SUM(M73:M75)</f>
        <v>-40412.240000000005</v>
      </c>
      <c r="N76" s="23">
        <f>SUM(N73:N75)</f>
        <v>199587.76</v>
      </c>
    </row>
    <row r="77" spans="1:14" ht="20.100000000000001" customHeight="1" x14ac:dyDescent="0.25">
      <c r="A77" s="24" t="s">
        <v>116</v>
      </c>
      <c r="B77" s="25"/>
      <c r="C77" s="26"/>
      <c r="D77" s="27"/>
      <c r="E77" s="27"/>
      <c r="F77" s="47"/>
      <c r="G77" s="47"/>
      <c r="H77" s="47"/>
      <c r="I77" s="47"/>
      <c r="J77" s="47"/>
      <c r="K77" s="48"/>
      <c r="L77" s="48"/>
      <c r="M77" s="47"/>
      <c r="N77" s="49"/>
    </row>
    <row r="78" spans="1:14" ht="20.100000000000001" customHeight="1" x14ac:dyDescent="0.25">
      <c r="A78" s="12" t="s">
        <v>117</v>
      </c>
      <c r="B78" s="13" t="s">
        <v>18</v>
      </c>
      <c r="C78" s="14">
        <v>39552</v>
      </c>
      <c r="D78" s="15" t="s">
        <v>34</v>
      </c>
      <c r="E78" s="15" t="s">
        <v>26</v>
      </c>
      <c r="F78" s="17">
        <v>120000</v>
      </c>
      <c r="G78" s="17">
        <v>-16809.86</v>
      </c>
      <c r="H78" s="17">
        <v>-3444</v>
      </c>
      <c r="I78" s="17">
        <v>-3648</v>
      </c>
      <c r="J78" s="18">
        <v>0</v>
      </c>
      <c r="K78" s="18">
        <v>0</v>
      </c>
      <c r="L78" s="18">
        <v>0</v>
      </c>
      <c r="M78" s="17">
        <f>SUM(G78:L78)</f>
        <v>-23901.86</v>
      </c>
      <c r="N78" s="19">
        <f>F78+M78</f>
        <v>96098.14</v>
      </c>
    </row>
    <row r="79" spans="1:14" ht="20.100000000000001" customHeight="1" x14ac:dyDescent="0.25">
      <c r="A79" s="12" t="s">
        <v>118</v>
      </c>
      <c r="B79" s="13" t="s">
        <v>18</v>
      </c>
      <c r="C79" s="14">
        <v>43647</v>
      </c>
      <c r="D79" s="15" t="s">
        <v>25</v>
      </c>
      <c r="E79" s="15" t="s">
        <v>26</v>
      </c>
      <c r="F79" s="17">
        <v>80000</v>
      </c>
      <c r="G79" s="17">
        <v>-6619.29</v>
      </c>
      <c r="H79" s="17">
        <v>-2296</v>
      </c>
      <c r="I79" s="17">
        <v>-2432</v>
      </c>
      <c r="J79" s="17">
        <v>-3154.9</v>
      </c>
      <c r="K79" s="18">
        <v>0</v>
      </c>
      <c r="L79" s="18">
        <v>0</v>
      </c>
      <c r="M79" s="17">
        <f t="shared" ref="M79:M83" si="18">SUM(G79:L79)</f>
        <v>-14502.19</v>
      </c>
      <c r="N79" s="19">
        <f t="shared" ref="N79:N83" si="19">F79+M79</f>
        <v>65497.81</v>
      </c>
    </row>
    <row r="80" spans="1:14" ht="20.100000000000001" customHeight="1" x14ac:dyDescent="0.25">
      <c r="A80" s="12" t="s">
        <v>119</v>
      </c>
      <c r="B80" s="13" t="s">
        <v>22</v>
      </c>
      <c r="C80" s="14">
        <v>42401</v>
      </c>
      <c r="D80" s="15" t="s">
        <v>84</v>
      </c>
      <c r="E80" s="15" t="s">
        <v>26</v>
      </c>
      <c r="F80" s="17">
        <v>60000</v>
      </c>
      <c r="G80" s="17">
        <v>-3486.67</v>
      </c>
      <c r="H80" s="17">
        <v>-1722</v>
      </c>
      <c r="I80" s="17">
        <v>-1824</v>
      </c>
      <c r="J80" s="18">
        <v>0</v>
      </c>
      <c r="K80" s="18">
        <v>0</v>
      </c>
      <c r="L80" s="18">
        <v>0</v>
      </c>
      <c r="M80" s="17">
        <f t="shared" si="18"/>
        <v>-7032.67</v>
      </c>
      <c r="N80" s="19">
        <f t="shared" si="19"/>
        <v>52967.33</v>
      </c>
    </row>
    <row r="81" spans="1:14" ht="20.100000000000001" customHeight="1" x14ac:dyDescent="0.25">
      <c r="A81" s="12" t="s">
        <v>120</v>
      </c>
      <c r="B81" s="13" t="s">
        <v>22</v>
      </c>
      <c r="C81" s="14">
        <v>44470</v>
      </c>
      <c r="D81" s="15" t="s">
        <v>84</v>
      </c>
      <c r="E81" s="15" t="s">
        <v>26</v>
      </c>
      <c r="F81" s="17">
        <v>60000</v>
      </c>
      <c r="G81" s="17">
        <v>-2855.69</v>
      </c>
      <c r="H81" s="17">
        <v>-1722</v>
      </c>
      <c r="I81" s="17">
        <v>-1824</v>
      </c>
      <c r="J81" s="17">
        <v>-3154.9</v>
      </c>
      <c r="K81" s="18">
        <v>0</v>
      </c>
      <c r="L81" s="18">
        <v>0</v>
      </c>
      <c r="M81" s="17">
        <f t="shared" si="18"/>
        <v>-9556.59</v>
      </c>
      <c r="N81" s="19">
        <f t="shared" si="19"/>
        <v>50443.41</v>
      </c>
    </row>
    <row r="82" spans="1:14" ht="20.100000000000001" customHeight="1" x14ac:dyDescent="0.25">
      <c r="A82" s="12" t="s">
        <v>121</v>
      </c>
      <c r="B82" s="13" t="s">
        <v>22</v>
      </c>
      <c r="C82" s="14">
        <v>43313</v>
      </c>
      <c r="D82" s="15" t="s">
        <v>84</v>
      </c>
      <c r="E82" s="15" t="s">
        <v>26</v>
      </c>
      <c r="F82" s="17">
        <v>60000</v>
      </c>
      <c r="G82" s="17">
        <v>-3486.67</v>
      </c>
      <c r="H82" s="17">
        <v>-1722</v>
      </c>
      <c r="I82" s="17">
        <v>-1824</v>
      </c>
      <c r="J82" s="18">
        <v>0</v>
      </c>
      <c r="K82" s="18">
        <v>0</v>
      </c>
      <c r="L82" s="18">
        <v>0</v>
      </c>
      <c r="M82" s="17">
        <f t="shared" si="18"/>
        <v>-7032.67</v>
      </c>
      <c r="N82" s="19">
        <f t="shared" si="19"/>
        <v>52967.33</v>
      </c>
    </row>
    <row r="83" spans="1:14" ht="20.100000000000001" customHeight="1" x14ac:dyDescent="0.25">
      <c r="A83" s="12" t="s">
        <v>122</v>
      </c>
      <c r="B83" s="13" t="s">
        <v>22</v>
      </c>
      <c r="C83" s="14">
        <v>44095</v>
      </c>
      <c r="D83" s="15" t="s">
        <v>123</v>
      </c>
      <c r="E83" s="15" t="s">
        <v>26</v>
      </c>
      <c r="F83" s="17">
        <v>30000</v>
      </c>
      <c r="G83" s="18">
        <v>0</v>
      </c>
      <c r="H83" s="53">
        <v>-861</v>
      </c>
      <c r="I83" s="53">
        <v>-912</v>
      </c>
      <c r="J83" s="18">
        <v>0</v>
      </c>
      <c r="K83" s="18">
        <v>0</v>
      </c>
      <c r="L83" s="18">
        <v>0</v>
      </c>
      <c r="M83" s="17">
        <f t="shared" si="18"/>
        <v>-1773</v>
      </c>
      <c r="N83" s="19">
        <f t="shared" si="19"/>
        <v>28227</v>
      </c>
    </row>
    <row r="84" spans="1:14" ht="20.100000000000001" customHeight="1" x14ac:dyDescent="0.25">
      <c r="A84" s="21" t="s">
        <v>29</v>
      </c>
      <c r="B84" s="13"/>
      <c r="C84" s="14"/>
      <c r="D84" s="15"/>
      <c r="E84" s="15"/>
      <c r="F84" s="22">
        <f>SUM(F78:F83)</f>
        <v>410000</v>
      </c>
      <c r="G84" s="22">
        <f>SUM(G78:G83)</f>
        <v>-33258.18</v>
      </c>
      <c r="H84" s="22">
        <f>SUM(H78:H83)</f>
        <v>-11767</v>
      </c>
      <c r="I84" s="22">
        <f>SUM(I78:I83)</f>
        <v>-12464</v>
      </c>
      <c r="J84" s="22">
        <f>SUM(J78:J83)</f>
        <v>-6309.8</v>
      </c>
      <c r="K84" s="18">
        <v>0</v>
      </c>
      <c r="L84" s="52">
        <f>SUM(L78:L83)</f>
        <v>0</v>
      </c>
      <c r="M84" s="22">
        <f>SUM(M78:M83)</f>
        <v>-63798.979999999996</v>
      </c>
      <c r="N84" s="23">
        <f>SUM(N78:N83)</f>
        <v>346201.02000000008</v>
      </c>
    </row>
    <row r="85" spans="1:14" ht="20.100000000000001" customHeight="1" x14ac:dyDescent="0.25">
      <c r="A85" s="24" t="s">
        <v>124</v>
      </c>
      <c r="B85" s="25"/>
      <c r="C85" s="26"/>
      <c r="D85" s="27"/>
      <c r="E85" s="27"/>
      <c r="F85" s="28"/>
      <c r="G85" s="29"/>
      <c r="H85" s="29"/>
      <c r="I85" s="29"/>
      <c r="J85" s="29"/>
      <c r="K85" s="29"/>
      <c r="L85" s="29"/>
      <c r="M85" s="28"/>
      <c r="N85" s="30"/>
    </row>
    <row r="86" spans="1:14" ht="20.100000000000001" customHeight="1" x14ac:dyDescent="0.25">
      <c r="A86" s="12" t="s">
        <v>125</v>
      </c>
      <c r="B86" s="13" t="s">
        <v>18</v>
      </c>
      <c r="C86" s="14">
        <v>44480</v>
      </c>
      <c r="D86" s="15" t="s">
        <v>34</v>
      </c>
      <c r="E86" s="15" t="s">
        <v>26</v>
      </c>
      <c r="F86" s="17">
        <v>120000</v>
      </c>
      <c r="G86" s="17">
        <v>-16809.86</v>
      </c>
      <c r="H86" s="17">
        <v>-3444</v>
      </c>
      <c r="I86" s="17">
        <v>-3648</v>
      </c>
      <c r="J86" s="18">
        <v>0</v>
      </c>
      <c r="K86" s="18">
        <v>0</v>
      </c>
      <c r="L86" s="17"/>
      <c r="M86" s="17">
        <f>SUM(G86:L86)</f>
        <v>-23901.86</v>
      </c>
      <c r="N86" s="19">
        <f>F86+M86</f>
        <v>96098.14</v>
      </c>
    </row>
    <row r="87" spans="1:14" ht="20.100000000000001" customHeight="1" x14ac:dyDescent="0.25">
      <c r="A87" s="21" t="s">
        <v>29</v>
      </c>
      <c r="B87" s="34"/>
      <c r="C87" s="33"/>
      <c r="D87" s="15"/>
      <c r="E87" s="15"/>
      <c r="F87" s="22">
        <f>SUM(F86:F86)</f>
        <v>120000</v>
      </c>
      <c r="G87" s="22">
        <f>SUM(G86:G86)</f>
        <v>-16809.86</v>
      </c>
      <c r="H87" s="22">
        <f>SUM(H86:H86)</f>
        <v>-3444</v>
      </c>
      <c r="I87" s="22">
        <f>SUM(I86:I86)</f>
        <v>-3648</v>
      </c>
      <c r="J87" s="52">
        <v>0</v>
      </c>
      <c r="K87" s="52">
        <v>0</v>
      </c>
      <c r="L87" s="22"/>
      <c r="M87" s="22">
        <f>SUM(M86:M86)</f>
        <v>-23901.86</v>
      </c>
      <c r="N87" s="23">
        <f>SUM(N86:N86)</f>
        <v>96098.14</v>
      </c>
    </row>
    <row r="88" spans="1:14" ht="20.100000000000001" customHeight="1" x14ac:dyDescent="0.25">
      <c r="A88" s="24" t="s">
        <v>126</v>
      </c>
      <c r="B88" s="36"/>
      <c r="C88" s="35"/>
      <c r="D88" s="27"/>
      <c r="E88" s="27"/>
      <c r="F88" s="29"/>
      <c r="G88" s="29"/>
      <c r="H88" s="29"/>
      <c r="I88" s="29"/>
      <c r="J88" s="29"/>
      <c r="K88" s="29"/>
      <c r="L88" s="29"/>
      <c r="M88" s="29"/>
      <c r="N88" s="37"/>
    </row>
    <row r="89" spans="1:14" ht="20.100000000000001" customHeight="1" x14ac:dyDescent="0.25">
      <c r="A89" s="12" t="s">
        <v>127</v>
      </c>
      <c r="B89" s="13" t="s">
        <v>18</v>
      </c>
      <c r="C89" s="14">
        <v>44263</v>
      </c>
      <c r="D89" s="15" t="s">
        <v>34</v>
      </c>
      <c r="E89" s="15" t="s">
        <v>26</v>
      </c>
      <c r="F89" s="17">
        <v>120000</v>
      </c>
      <c r="G89" s="17">
        <v>-16809.86</v>
      </c>
      <c r="H89" s="17">
        <v>-3444</v>
      </c>
      <c r="I89" s="17">
        <v>-3648</v>
      </c>
      <c r="J89" s="18">
        <v>0</v>
      </c>
      <c r="K89" s="18">
        <v>0</v>
      </c>
      <c r="L89" s="17"/>
      <c r="M89" s="17">
        <f>SUM(G89:L89)</f>
        <v>-23901.86</v>
      </c>
      <c r="N89" s="19">
        <f>F89+M89</f>
        <v>96098.14</v>
      </c>
    </row>
    <row r="90" spans="1:14" ht="20.100000000000001" customHeight="1" x14ac:dyDescent="0.25">
      <c r="A90" s="12" t="s">
        <v>128</v>
      </c>
      <c r="B90" s="13" t="s">
        <v>22</v>
      </c>
      <c r="C90" s="14">
        <v>44682</v>
      </c>
      <c r="D90" s="15" t="s">
        <v>84</v>
      </c>
      <c r="E90" s="15" t="s">
        <v>26</v>
      </c>
      <c r="F90" s="17">
        <v>60000</v>
      </c>
      <c r="G90" s="17">
        <v>-3486.67</v>
      </c>
      <c r="H90" s="17">
        <v>-1722</v>
      </c>
      <c r="I90" s="17">
        <v>-1824</v>
      </c>
      <c r="J90" s="18">
        <v>0</v>
      </c>
      <c r="K90" s="18">
        <v>0</v>
      </c>
      <c r="L90" s="17"/>
      <c r="M90" s="17">
        <f>SUM(G90:L90)</f>
        <v>-7032.67</v>
      </c>
      <c r="N90" s="19">
        <f>F90+M90</f>
        <v>52967.33</v>
      </c>
    </row>
    <row r="91" spans="1:14" ht="20.100000000000001" customHeight="1" x14ac:dyDescent="0.25">
      <c r="A91" s="21" t="s">
        <v>29</v>
      </c>
      <c r="B91" s="34"/>
      <c r="C91" s="33"/>
      <c r="D91" s="15"/>
      <c r="E91" s="15"/>
      <c r="F91" s="22">
        <f>SUM(F89:F90)</f>
        <v>180000</v>
      </c>
      <c r="G91" s="22">
        <f>SUM(G89:G90)</f>
        <v>-20296.53</v>
      </c>
      <c r="H91" s="22">
        <f>SUM(H89:H90)</f>
        <v>-5166</v>
      </c>
      <c r="I91" s="22">
        <f>SUM(I89:I90)</f>
        <v>-5472</v>
      </c>
      <c r="J91" s="52"/>
      <c r="K91" s="52">
        <v>0</v>
      </c>
      <c r="L91" s="22"/>
      <c r="M91" s="22">
        <f>SUM(M89:M90)</f>
        <v>-30934.53</v>
      </c>
      <c r="N91" s="23">
        <f>SUM(N89:N90)</f>
        <v>149065.47</v>
      </c>
    </row>
    <row r="92" spans="1:14" ht="20.100000000000001" customHeight="1" x14ac:dyDescent="0.25">
      <c r="A92" s="24" t="s">
        <v>129</v>
      </c>
      <c r="B92" s="36"/>
      <c r="C92" s="35"/>
      <c r="D92" s="27"/>
      <c r="E92" s="27"/>
      <c r="F92" s="47"/>
      <c r="G92" s="47"/>
      <c r="H92" s="47"/>
      <c r="I92" s="47"/>
      <c r="J92" s="48"/>
      <c r="K92" s="48"/>
      <c r="L92" s="48"/>
      <c r="M92" s="47"/>
      <c r="N92" s="49"/>
    </row>
    <row r="93" spans="1:14" ht="20.100000000000001" customHeight="1" x14ac:dyDescent="0.25">
      <c r="A93" s="12" t="s">
        <v>130</v>
      </c>
      <c r="B93" s="13" t="s">
        <v>18</v>
      </c>
      <c r="C93" s="14">
        <v>44348</v>
      </c>
      <c r="D93" s="15" t="s">
        <v>34</v>
      </c>
      <c r="E93" s="15" t="s">
        <v>26</v>
      </c>
      <c r="F93" s="17">
        <v>110000</v>
      </c>
      <c r="G93" s="17">
        <v>-14457.61</v>
      </c>
      <c r="H93" s="17">
        <v>-3157</v>
      </c>
      <c r="I93" s="17">
        <v>-3344</v>
      </c>
      <c r="J93" s="18">
        <v>0</v>
      </c>
      <c r="K93" s="18">
        <v>0</v>
      </c>
      <c r="L93" s="38">
        <v>0</v>
      </c>
      <c r="M93" s="17">
        <f>SUM(G93:L93)</f>
        <v>-20958.61</v>
      </c>
      <c r="N93" s="19">
        <f>F93+M93</f>
        <v>89041.39</v>
      </c>
    </row>
    <row r="94" spans="1:14" ht="20.100000000000001" customHeight="1" x14ac:dyDescent="0.25">
      <c r="A94" s="12" t="s">
        <v>131</v>
      </c>
      <c r="B94" s="13" t="s">
        <v>18</v>
      </c>
      <c r="C94" s="14">
        <v>44448</v>
      </c>
      <c r="D94" s="15" t="s">
        <v>37</v>
      </c>
      <c r="E94" s="15" t="s">
        <v>26</v>
      </c>
      <c r="F94" s="17">
        <v>45000</v>
      </c>
      <c r="G94" s="17">
        <v>-1148.33</v>
      </c>
      <c r="H94" s="17">
        <v>-1291.5</v>
      </c>
      <c r="I94" s="17">
        <v>-1368</v>
      </c>
      <c r="J94" s="18">
        <v>0</v>
      </c>
      <c r="K94" s="18">
        <v>0</v>
      </c>
      <c r="L94" s="38">
        <v>0</v>
      </c>
      <c r="M94" s="17">
        <f t="shared" ref="M94:M111" si="20">SUM(G94:L94)</f>
        <v>-3807.83</v>
      </c>
      <c r="N94" s="19">
        <f t="shared" ref="N94:N111" si="21">F94+M94</f>
        <v>41192.17</v>
      </c>
    </row>
    <row r="95" spans="1:14" ht="20.100000000000001" customHeight="1" x14ac:dyDescent="0.25">
      <c r="A95" s="12" t="s">
        <v>132</v>
      </c>
      <c r="B95" s="13" t="s">
        <v>18</v>
      </c>
      <c r="C95" s="14">
        <v>44230</v>
      </c>
      <c r="D95" s="15" t="s">
        <v>37</v>
      </c>
      <c r="E95" s="15" t="s">
        <v>26</v>
      </c>
      <c r="F95" s="17">
        <v>45000</v>
      </c>
      <c r="G95" s="17">
        <v>-1148.33</v>
      </c>
      <c r="H95" s="17">
        <v>-1291.5</v>
      </c>
      <c r="I95" s="17">
        <v>-1368</v>
      </c>
      <c r="J95" s="18">
        <v>0</v>
      </c>
      <c r="K95" s="18">
        <v>0</v>
      </c>
      <c r="L95" s="38">
        <v>0</v>
      </c>
      <c r="M95" s="17">
        <f t="shared" si="20"/>
        <v>-3807.83</v>
      </c>
      <c r="N95" s="19">
        <f t="shared" si="21"/>
        <v>41192.17</v>
      </c>
    </row>
    <row r="96" spans="1:14" ht="20.100000000000001" customHeight="1" x14ac:dyDescent="0.25">
      <c r="A96" s="12" t="s">
        <v>133</v>
      </c>
      <c r="B96" s="13" t="s">
        <v>22</v>
      </c>
      <c r="C96" s="14">
        <v>38231</v>
      </c>
      <c r="D96" s="15" t="s">
        <v>37</v>
      </c>
      <c r="E96" s="15" t="s">
        <v>26</v>
      </c>
      <c r="F96" s="17">
        <v>45000</v>
      </c>
      <c r="G96" s="17">
        <v>-1148.33</v>
      </c>
      <c r="H96" s="17">
        <v>-1291.5</v>
      </c>
      <c r="I96" s="17">
        <v>-1368</v>
      </c>
      <c r="J96" s="18">
        <v>0</v>
      </c>
      <c r="K96" s="18">
        <v>0</v>
      </c>
      <c r="L96" s="38">
        <v>0</v>
      </c>
      <c r="M96" s="17">
        <f t="shared" si="20"/>
        <v>-3807.83</v>
      </c>
      <c r="N96" s="19">
        <f t="shared" si="21"/>
        <v>41192.17</v>
      </c>
    </row>
    <row r="97" spans="1:14" ht="20.100000000000001" customHeight="1" x14ac:dyDescent="0.25">
      <c r="A97" s="12" t="s">
        <v>134</v>
      </c>
      <c r="B97" s="13" t="s">
        <v>18</v>
      </c>
      <c r="C97" s="14">
        <v>44652</v>
      </c>
      <c r="D97" s="15" t="s">
        <v>135</v>
      </c>
      <c r="E97" s="15" t="s">
        <v>26</v>
      </c>
      <c r="F97" s="17">
        <v>35000</v>
      </c>
      <c r="G97" s="18">
        <v>0</v>
      </c>
      <c r="H97" s="17">
        <v>-1004.5</v>
      </c>
      <c r="I97" s="17">
        <v>-1064</v>
      </c>
      <c r="J97" s="18">
        <v>0</v>
      </c>
      <c r="K97" s="18">
        <v>0</v>
      </c>
      <c r="L97" s="38">
        <v>0</v>
      </c>
      <c r="M97" s="17">
        <f t="shared" si="20"/>
        <v>-2068.5</v>
      </c>
      <c r="N97" s="19">
        <f t="shared" si="21"/>
        <v>32931.5</v>
      </c>
    </row>
    <row r="98" spans="1:14" ht="20.100000000000001" customHeight="1" x14ac:dyDescent="0.25">
      <c r="A98" s="12" t="s">
        <v>136</v>
      </c>
      <c r="B98" s="13" t="s">
        <v>18</v>
      </c>
      <c r="C98" s="31">
        <v>44958</v>
      </c>
      <c r="D98" s="54" t="s">
        <v>123</v>
      </c>
      <c r="E98" s="15" t="s">
        <v>26</v>
      </c>
      <c r="F98" s="17">
        <v>35000</v>
      </c>
      <c r="G98" s="18">
        <v>0</v>
      </c>
      <c r="H98" s="17">
        <v>-1004.5</v>
      </c>
      <c r="I98" s="17">
        <v>-1064</v>
      </c>
      <c r="J98" s="18">
        <v>0</v>
      </c>
      <c r="K98" s="18">
        <v>0</v>
      </c>
      <c r="L98" s="38">
        <v>0</v>
      </c>
      <c r="M98" s="17">
        <f t="shared" si="20"/>
        <v>-2068.5</v>
      </c>
      <c r="N98" s="19">
        <f t="shared" si="21"/>
        <v>32931.5</v>
      </c>
    </row>
    <row r="99" spans="1:14" ht="20.100000000000001" customHeight="1" x14ac:dyDescent="0.25">
      <c r="A99" s="12" t="s">
        <v>137</v>
      </c>
      <c r="B99" s="13" t="s">
        <v>22</v>
      </c>
      <c r="C99" s="14">
        <v>42856</v>
      </c>
      <c r="D99" s="15" t="s">
        <v>138</v>
      </c>
      <c r="E99" s="15" t="s">
        <v>26</v>
      </c>
      <c r="F99" s="17">
        <v>26700</v>
      </c>
      <c r="G99" s="18">
        <v>0</v>
      </c>
      <c r="H99" s="53">
        <v>-766.29</v>
      </c>
      <c r="I99" s="53">
        <v>-811.68</v>
      </c>
      <c r="J99" s="18">
        <v>0</v>
      </c>
      <c r="K99" s="18">
        <v>0</v>
      </c>
      <c r="L99" s="38">
        <v>0</v>
      </c>
      <c r="M99" s="17">
        <f t="shared" si="20"/>
        <v>-1577.9699999999998</v>
      </c>
      <c r="N99" s="19">
        <f t="shared" si="21"/>
        <v>25122.03</v>
      </c>
    </row>
    <row r="100" spans="1:14" ht="20.100000000000001" customHeight="1" x14ac:dyDescent="0.25">
      <c r="A100" s="12" t="s">
        <v>139</v>
      </c>
      <c r="B100" s="13" t="s">
        <v>22</v>
      </c>
      <c r="C100" s="14">
        <v>42248</v>
      </c>
      <c r="D100" s="15" t="s">
        <v>138</v>
      </c>
      <c r="E100" s="15" t="s">
        <v>26</v>
      </c>
      <c r="F100" s="17">
        <v>26700</v>
      </c>
      <c r="G100" s="18">
        <v>0</v>
      </c>
      <c r="H100" s="53">
        <v>-766.29</v>
      </c>
      <c r="I100" s="53">
        <v>-811.68</v>
      </c>
      <c r="J100" s="18">
        <v>0</v>
      </c>
      <c r="K100" s="18">
        <v>0</v>
      </c>
      <c r="L100" s="38">
        <v>0</v>
      </c>
      <c r="M100" s="17">
        <f t="shared" si="20"/>
        <v>-1577.9699999999998</v>
      </c>
      <c r="N100" s="19">
        <f t="shared" si="21"/>
        <v>25122.03</v>
      </c>
    </row>
    <row r="101" spans="1:14" ht="20.100000000000001" customHeight="1" x14ac:dyDescent="0.25">
      <c r="A101" s="12" t="s">
        <v>140</v>
      </c>
      <c r="B101" s="13" t="s">
        <v>22</v>
      </c>
      <c r="C101" s="14">
        <v>40148</v>
      </c>
      <c r="D101" s="15" t="s">
        <v>138</v>
      </c>
      <c r="E101" s="15" t="s">
        <v>26</v>
      </c>
      <c r="F101" s="17">
        <v>26700</v>
      </c>
      <c r="G101" s="18">
        <v>0</v>
      </c>
      <c r="H101" s="53">
        <v>-766.29</v>
      </c>
      <c r="I101" s="53">
        <v>-811.68</v>
      </c>
      <c r="J101" s="17">
        <v>-1577.45</v>
      </c>
      <c r="K101" s="18">
        <v>0</v>
      </c>
      <c r="L101" s="38">
        <v>0</v>
      </c>
      <c r="M101" s="17">
        <f t="shared" si="20"/>
        <v>-3155.42</v>
      </c>
      <c r="N101" s="19">
        <f t="shared" si="21"/>
        <v>23544.58</v>
      </c>
    </row>
    <row r="102" spans="1:14" ht="26.25" customHeight="1" x14ac:dyDescent="0.25">
      <c r="A102" s="12" t="s">
        <v>141</v>
      </c>
      <c r="B102" s="13" t="s">
        <v>22</v>
      </c>
      <c r="C102" s="14">
        <v>44713</v>
      </c>
      <c r="D102" s="15" t="s">
        <v>142</v>
      </c>
      <c r="E102" s="16" t="s">
        <v>77</v>
      </c>
      <c r="F102" s="17">
        <v>20000</v>
      </c>
      <c r="G102" s="18">
        <v>0</v>
      </c>
      <c r="H102" s="53">
        <v>-574</v>
      </c>
      <c r="I102" s="53">
        <v>-608</v>
      </c>
      <c r="J102" s="18">
        <v>0</v>
      </c>
      <c r="K102" s="18">
        <v>0</v>
      </c>
      <c r="L102" s="38">
        <v>0</v>
      </c>
      <c r="M102" s="17">
        <f t="shared" si="20"/>
        <v>-1182</v>
      </c>
      <c r="N102" s="19">
        <f t="shared" si="21"/>
        <v>18818</v>
      </c>
    </row>
    <row r="103" spans="1:14" ht="24" customHeight="1" x14ac:dyDescent="0.25">
      <c r="A103" s="12" t="s">
        <v>143</v>
      </c>
      <c r="B103" s="13" t="s">
        <v>22</v>
      </c>
      <c r="C103" s="14">
        <v>38261</v>
      </c>
      <c r="D103" s="15" t="s">
        <v>142</v>
      </c>
      <c r="E103" s="16" t="s">
        <v>77</v>
      </c>
      <c r="F103" s="17">
        <v>21300</v>
      </c>
      <c r="G103" s="18">
        <v>0</v>
      </c>
      <c r="H103" s="53">
        <v>-611.30999999999995</v>
      </c>
      <c r="I103" s="53">
        <v>-647.52</v>
      </c>
      <c r="J103" s="18">
        <v>0</v>
      </c>
      <c r="K103" s="18">
        <v>0</v>
      </c>
      <c r="L103" s="38">
        <v>0</v>
      </c>
      <c r="M103" s="17">
        <f t="shared" si="20"/>
        <v>-1258.83</v>
      </c>
      <c r="N103" s="19">
        <f t="shared" si="21"/>
        <v>20041.169999999998</v>
      </c>
    </row>
    <row r="104" spans="1:14" ht="25.5" customHeight="1" x14ac:dyDescent="0.25">
      <c r="A104" s="12" t="s">
        <v>144</v>
      </c>
      <c r="B104" s="13" t="s">
        <v>22</v>
      </c>
      <c r="C104" s="14">
        <v>44713</v>
      </c>
      <c r="D104" s="15" t="s">
        <v>142</v>
      </c>
      <c r="E104" s="16" t="s">
        <v>77</v>
      </c>
      <c r="F104" s="17">
        <v>20000</v>
      </c>
      <c r="G104" s="18">
        <v>0</v>
      </c>
      <c r="H104" s="53">
        <v>-574</v>
      </c>
      <c r="I104" s="53">
        <v>-608</v>
      </c>
      <c r="J104" s="18">
        <v>0</v>
      </c>
      <c r="K104" s="18">
        <v>0</v>
      </c>
      <c r="L104" s="38">
        <v>0</v>
      </c>
      <c r="M104" s="17">
        <f t="shared" si="20"/>
        <v>-1182</v>
      </c>
      <c r="N104" s="19">
        <f t="shared" si="21"/>
        <v>18818</v>
      </c>
    </row>
    <row r="105" spans="1:14" ht="24" customHeight="1" x14ac:dyDescent="0.25">
      <c r="A105" s="12" t="s">
        <v>145</v>
      </c>
      <c r="B105" s="13" t="s">
        <v>22</v>
      </c>
      <c r="C105" s="14">
        <v>43782</v>
      </c>
      <c r="D105" s="15" t="s">
        <v>142</v>
      </c>
      <c r="E105" s="16" t="s">
        <v>77</v>
      </c>
      <c r="F105" s="17">
        <v>21300</v>
      </c>
      <c r="G105" s="18">
        <v>0</v>
      </c>
      <c r="H105" s="53">
        <v>-611.30999999999995</v>
      </c>
      <c r="I105" s="53">
        <v>-647.52</v>
      </c>
      <c r="J105" s="18">
        <v>0</v>
      </c>
      <c r="K105" s="18">
        <v>0</v>
      </c>
      <c r="L105" s="38">
        <v>0</v>
      </c>
      <c r="M105" s="17">
        <f t="shared" si="20"/>
        <v>-1258.83</v>
      </c>
      <c r="N105" s="19">
        <f t="shared" si="21"/>
        <v>20041.169999999998</v>
      </c>
    </row>
    <row r="106" spans="1:14" ht="26.25" customHeight="1" x14ac:dyDescent="0.25">
      <c r="A106" s="12" t="s">
        <v>146</v>
      </c>
      <c r="B106" s="13" t="s">
        <v>22</v>
      </c>
      <c r="C106" s="14">
        <v>44713</v>
      </c>
      <c r="D106" s="15" t="s">
        <v>142</v>
      </c>
      <c r="E106" s="16" t="s">
        <v>77</v>
      </c>
      <c r="F106" s="17">
        <v>20000</v>
      </c>
      <c r="G106" s="18">
        <v>0</v>
      </c>
      <c r="H106" s="53">
        <v>-574</v>
      </c>
      <c r="I106" s="53">
        <v>-608</v>
      </c>
      <c r="J106" s="18">
        <v>0</v>
      </c>
      <c r="K106" s="18">
        <v>0</v>
      </c>
      <c r="L106" s="38">
        <v>0</v>
      </c>
      <c r="M106" s="17">
        <f t="shared" si="20"/>
        <v>-1182</v>
      </c>
      <c r="N106" s="19">
        <f t="shared" si="21"/>
        <v>18818</v>
      </c>
    </row>
    <row r="107" spans="1:14" ht="24" customHeight="1" x14ac:dyDescent="0.25">
      <c r="A107" s="12" t="s">
        <v>147</v>
      </c>
      <c r="B107" s="13" t="s">
        <v>22</v>
      </c>
      <c r="C107" s="14">
        <v>44713</v>
      </c>
      <c r="D107" s="15" t="s">
        <v>142</v>
      </c>
      <c r="E107" s="16" t="s">
        <v>77</v>
      </c>
      <c r="F107" s="17">
        <v>20000</v>
      </c>
      <c r="G107" s="18">
        <v>0</v>
      </c>
      <c r="H107" s="53">
        <v>-574</v>
      </c>
      <c r="I107" s="53">
        <v>-608</v>
      </c>
      <c r="J107" s="18">
        <v>0</v>
      </c>
      <c r="K107" s="18">
        <v>0</v>
      </c>
      <c r="L107" s="38">
        <v>0</v>
      </c>
      <c r="M107" s="17">
        <f t="shared" si="20"/>
        <v>-1182</v>
      </c>
      <c r="N107" s="19">
        <f t="shared" si="21"/>
        <v>18818</v>
      </c>
    </row>
    <row r="108" spans="1:14" ht="25.5" customHeight="1" x14ac:dyDescent="0.25">
      <c r="A108" s="12" t="s">
        <v>148</v>
      </c>
      <c r="B108" s="13" t="s">
        <v>18</v>
      </c>
      <c r="C108" s="14">
        <v>44312</v>
      </c>
      <c r="D108" s="15" t="s">
        <v>142</v>
      </c>
      <c r="E108" s="16" t="s">
        <v>77</v>
      </c>
      <c r="F108" s="17">
        <v>21500</v>
      </c>
      <c r="G108" s="18">
        <v>0</v>
      </c>
      <c r="H108" s="53">
        <v>-617.04999999999995</v>
      </c>
      <c r="I108" s="53">
        <v>-653.6</v>
      </c>
      <c r="J108" s="18">
        <v>0</v>
      </c>
      <c r="K108" s="18">
        <v>0</v>
      </c>
      <c r="L108" s="38">
        <v>0</v>
      </c>
      <c r="M108" s="17">
        <f t="shared" si="20"/>
        <v>-1270.6500000000001</v>
      </c>
      <c r="N108" s="19">
        <f t="shared" si="21"/>
        <v>20229.349999999999</v>
      </c>
    </row>
    <row r="109" spans="1:14" ht="25.5" customHeight="1" x14ac:dyDescent="0.25">
      <c r="A109" s="12" t="s">
        <v>149</v>
      </c>
      <c r="B109" s="13" t="s">
        <v>18</v>
      </c>
      <c r="C109" s="14">
        <v>41730</v>
      </c>
      <c r="D109" s="15" t="s">
        <v>150</v>
      </c>
      <c r="E109" s="16" t="s">
        <v>77</v>
      </c>
      <c r="F109" s="17">
        <v>15000</v>
      </c>
      <c r="G109" s="18">
        <v>0</v>
      </c>
      <c r="H109" s="53">
        <v>-430.5</v>
      </c>
      <c r="I109" s="53">
        <v>-456</v>
      </c>
      <c r="J109" s="18">
        <v>0</v>
      </c>
      <c r="K109" s="18">
        <v>0</v>
      </c>
      <c r="L109" s="38">
        <v>0</v>
      </c>
      <c r="M109" s="17">
        <f t="shared" si="20"/>
        <v>-886.5</v>
      </c>
      <c r="N109" s="19">
        <f t="shared" si="21"/>
        <v>14113.5</v>
      </c>
    </row>
    <row r="110" spans="1:14" ht="27" customHeight="1" x14ac:dyDescent="0.25">
      <c r="A110" s="12" t="s">
        <v>151</v>
      </c>
      <c r="B110" s="13" t="s">
        <v>18</v>
      </c>
      <c r="C110" s="14">
        <v>40664</v>
      </c>
      <c r="D110" s="15" t="s">
        <v>152</v>
      </c>
      <c r="E110" s="16" t="s">
        <v>77</v>
      </c>
      <c r="F110" s="17">
        <v>30200</v>
      </c>
      <c r="G110" s="18">
        <v>0</v>
      </c>
      <c r="H110" s="53">
        <v>-866.74</v>
      </c>
      <c r="I110" s="53">
        <v>-918.08</v>
      </c>
      <c r="J110" s="18">
        <v>0</v>
      </c>
      <c r="K110" s="18">
        <v>0</v>
      </c>
      <c r="L110" s="38">
        <v>0</v>
      </c>
      <c r="M110" s="17">
        <f t="shared" si="20"/>
        <v>-1784.8200000000002</v>
      </c>
      <c r="N110" s="19">
        <f t="shared" si="21"/>
        <v>28415.18</v>
      </c>
    </row>
    <row r="111" spans="1:14" ht="27" customHeight="1" x14ac:dyDescent="0.25">
      <c r="A111" s="12" t="s">
        <v>153</v>
      </c>
      <c r="B111" s="13" t="s">
        <v>18</v>
      </c>
      <c r="C111" s="14">
        <v>44652</v>
      </c>
      <c r="D111" s="15" t="s">
        <v>154</v>
      </c>
      <c r="E111" s="16" t="s">
        <v>77</v>
      </c>
      <c r="F111" s="17">
        <v>20000</v>
      </c>
      <c r="G111" s="18">
        <v>0</v>
      </c>
      <c r="H111" s="17">
        <v>-574</v>
      </c>
      <c r="I111" s="17">
        <v>-608</v>
      </c>
      <c r="J111" s="18">
        <v>0</v>
      </c>
      <c r="K111" s="18">
        <v>0</v>
      </c>
      <c r="L111" s="38">
        <v>0</v>
      </c>
      <c r="M111" s="17">
        <f t="shared" si="20"/>
        <v>-1182</v>
      </c>
      <c r="N111" s="19">
        <f t="shared" si="21"/>
        <v>18818</v>
      </c>
    </row>
    <row r="112" spans="1:14" ht="20.100000000000001" customHeight="1" x14ac:dyDescent="0.25">
      <c r="A112" s="21" t="s">
        <v>29</v>
      </c>
      <c r="B112" s="34"/>
      <c r="C112" s="33"/>
      <c r="D112" s="15"/>
      <c r="E112" s="15"/>
      <c r="F112" s="22">
        <f>SUM(F93:F111)</f>
        <v>604400</v>
      </c>
      <c r="G112" s="22">
        <f>SUM(G93:G111)</f>
        <v>-17902.599999999999</v>
      </c>
      <c r="H112" s="22">
        <f>SUM(H93:H111)</f>
        <v>-17346.280000000002</v>
      </c>
      <c r="I112" s="22">
        <f>SUM(I93:I111)</f>
        <v>-18373.760000000002</v>
      </c>
      <c r="J112" s="22">
        <f>SUM(J93:J111)</f>
        <v>-1577.45</v>
      </c>
      <c r="K112" s="18">
        <v>0</v>
      </c>
      <c r="L112" s="55">
        <v>0</v>
      </c>
      <c r="M112" s="22">
        <f>SUM(M93:M111)</f>
        <v>-55200.090000000011</v>
      </c>
      <c r="N112" s="23">
        <f>SUM(N93:N111)</f>
        <v>549199.90999999992</v>
      </c>
    </row>
    <row r="113" spans="1:14" x14ac:dyDescent="0.25">
      <c r="A113" s="24" t="s">
        <v>155</v>
      </c>
      <c r="B113" s="36"/>
      <c r="C113" s="35"/>
      <c r="D113" s="27"/>
      <c r="E113" s="27"/>
      <c r="F113" s="29"/>
      <c r="G113" s="29"/>
      <c r="H113" s="29"/>
      <c r="I113" s="29"/>
      <c r="J113" s="29"/>
      <c r="K113" s="29"/>
      <c r="L113" s="29"/>
      <c r="M113" s="29"/>
      <c r="N113" s="37"/>
    </row>
    <row r="114" spans="1:14" ht="20.100000000000001" customHeight="1" x14ac:dyDescent="0.25">
      <c r="A114" s="12" t="s">
        <v>156</v>
      </c>
      <c r="B114" s="13" t="s">
        <v>18</v>
      </c>
      <c r="C114" s="14">
        <v>39845</v>
      </c>
      <c r="D114" s="15" t="s">
        <v>34</v>
      </c>
      <c r="E114" s="15" t="s">
        <v>26</v>
      </c>
      <c r="F114" s="17">
        <v>90000</v>
      </c>
      <c r="G114" s="17">
        <v>-9358.74</v>
      </c>
      <c r="H114" s="17">
        <v>-2583</v>
      </c>
      <c r="I114" s="17">
        <v>-2736</v>
      </c>
      <c r="J114" s="17">
        <v>-1577.45</v>
      </c>
      <c r="K114" s="18">
        <v>0</v>
      </c>
      <c r="L114" s="38">
        <v>0</v>
      </c>
      <c r="M114" s="17">
        <f>SUM(G114:L114)</f>
        <v>-16255.19</v>
      </c>
      <c r="N114" s="19">
        <f>F114+M114</f>
        <v>73744.81</v>
      </c>
    </row>
    <row r="115" spans="1:14" ht="20.100000000000001" customHeight="1" x14ac:dyDescent="0.25">
      <c r="A115" s="12" t="s">
        <v>157</v>
      </c>
      <c r="B115" s="13" t="s">
        <v>18</v>
      </c>
      <c r="C115" s="14">
        <v>42644</v>
      </c>
      <c r="D115" s="15" t="s">
        <v>158</v>
      </c>
      <c r="E115" s="15" t="s">
        <v>26</v>
      </c>
      <c r="F115" s="17">
        <v>32500</v>
      </c>
      <c r="G115" s="18">
        <v>0</v>
      </c>
      <c r="H115" s="53">
        <v>-932.75</v>
      </c>
      <c r="I115" s="53">
        <v>-988</v>
      </c>
      <c r="J115" s="18">
        <v>0</v>
      </c>
      <c r="K115" s="18">
        <v>0</v>
      </c>
      <c r="L115" s="38">
        <v>0</v>
      </c>
      <c r="M115" s="17">
        <f>SUM(G115:L115)</f>
        <v>-1920.75</v>
      </c>
      <c r="N115" s="19">
        <f>F115+M115</f>
        <v>30579.25</v>
      </c>
    </row>
    <row r="116" spans="1:14" ht="20.100000000000001" customHeight="1" x14ac:dyDescent="0.25">
      <c r="A116" s="21" t="s">
        <v>29</v>
      </c>
      <c r="B116" s="34"/>
      <c r="C116" s="33"/>
      <c r="D116" s="15"/>
      <c r="E116" s="15"/>
      <c r="F116" s="22">
        <f>SUM(F114:F115)</f>
        <v>122500</v>
      </c>
      <c r="G116" s="22">
        <f>SUM(G114:G115)</f>
        <v>-9358.74</v>
      </c>
      <c r="H116" s="22">
        <f>SUM(H114:H115)</f>
        <v>-3515.75</v>
      </c>
      <c r="I116" s="22">
        <f>SUM(I114:I115)</f>
        <v>-3724</v>
      </c>
      <c r="J116" s="22">
        <f>SUM(J114:J115)</f>
        <v>-1577.45</v>
      </c>
      <c r="K116" s="18">
        <v>0</v>
      </c>
      <c r="L116" s="55">
        <v>0</v>
      </c>
      <c r="M116" s="22">
        <f>SUM(M114:M115)</f>
        <v>-18175.940000000002</v>
      </c>
      <c r="N116" s="23">
        <f>SUM(N114:N115)</f>
        <v>104324.06</v>
      </c>
    </row>
    <row r="117" spans="1:14" x14ac:dyDescent="0.25">
      <c r="A117" s="24" t="s">
        <v>159</v>
      </c>
      <c r="B117" s="36"/>
      <c r="C117" s="35"/>
      <c r="D117" s="27"/>
      <c r="E117" s="27"/>
      <c r="F117" s="29"/>
      <c r="G117" s="29"/>
      <c r="H117" s="29"/>
      <c r="I117" s="29"/>
      <c r="J117" s="29"/>
      <c r="K117" s="29"/>
      <c r="L117" s="29"/>
      <c r="M117" s="29"/>
      <c r="N117" s="37"/>
    </row>
    <row r="118" spans="1:14" ht="20.100000000000001" customHeight="1" x14ac:dyDescent="0.25">
      <c r="A118" s="12" t="s">
        <v>160</v>
      </c>
      <c r="B118" s="13" t="s">
        <v>18</v>
      </c>
      <c r="C118" s="14">
        <v>38231</v>
      </c>
      <c r="D118" s="15" t="s">
        <v>161</v>
      </c>
      <c r="E118" s="15" t="s">
        <v>26</v>
      </c>
      <c r="F118" s="17">
        <v>90000</v>
      </c>
      <c r="G118" s="17">
        <v>-9358.74</v>
      </c>
      <c r="H118" s="17">
        <v>-2583</v>
      </c>
      <c r="I118" s="17">
        <v>-2736</v>
      </c>
      <c r="J118" s="17">
        <v>-1577.45</v>
      </c>
      <c r="K118" s="18">
        <v>0</v>
      </c>
      <c r="L118" s="38">
        <v>0</v>
      </c>
      <c r="M118" s="17">
        <f>SUM(G118:L118)</f>
        <v>-16255.19</v>
      </c>
      <c r="N118" s="19">
        <f>F118+M118</f>
        <v>73744.81</v>
      </c>
    </row>
    <row r="119" spans="1:14" ht="20.100000000000001" customHeight="1" x14ac:dyDescent="0.25">
      <c r="A119" s="12" t="s">
        <v>162</v>
      </c>
      <c r="B119" s="13" t="s">
        <v>18</v>
      </c>
      <c r="C119" s="14">
        <v>42278</v>
      </c>
      <c r="D119" s="15" t="s">
        <v>123</v>
      </c>
      <c r="E119" s="15" t="s">
        <v>26</v>
      </c>
      <c r="F119" s="17">
        <v>30000</v>
      </c>
      <c r="G119" s="18">
        <v>0</v>
      </c>
      <c r="H119" s="53">
        <v>-861</v>
      </c>
      <c r="I119" s="53">
        <v>-912</v>
      </c>
      <c r="J119" s="18">
        <v>0</v>
      </c>
      <c r="K119" s="18">
        <v>0</v>
      </c>
      <c r="L119" s="38">
        <v>0</v>
      </c>
      <c r="M119" s="17">
        <f t="shared" ref="M119:M122" si="22">SUM(G119:L119)</f>
        <v>-1773</v>
      </c>
      <c r="N119" s="19">
        <f t="shared" ref="N119:N122" si="23">F119+M119</f>
        <v>28227</v>
      </c>
    </row>
    <row r="120" spans="1:14" ht="20.100000000000001" customHeight="1" x14ac:dyDescent="0.25">
      <c r="A120" s="12" t="s">
        <v>163</v>
      </c>
      <c r="B120" s="13" t="s">
        <v>22</v>
      </c>
      <c r="C120" s="14">
        <v>38657</v>
      </c>
      <c r="D120" s="15" t="s">
        <v>123</v>
      </c>
      <c r="E120" s="15" t="s">
        <v>26</v>
      </c>
      <c r="F120" s="17">
        <v>32500</v>
      </c>
      <c r="G120" s="18">
        <v>0</v>
      </c>
      <c r="H120" s="53">
        <v>-932.75</v>
      </c>
      <c r="I120" s="53">
        <v>-988</v>
      </c>
      <c r="J120" s="18">
        <v>0</v>
      </c>
      <c r="K120" s="18">
        <v>0</v>
      </c>
      <c r="L120" s="38">
        <v>0</v>
      </c>
      <c r="M120" s="17">
        <f t="shared" si="22"/>
        <v>-1920.75</v>
      </c>
      <c r="N120" s="19">
        <f t="shared" si="23"/>
        <v>30579.25</v>
      </c>
    </row>
    <row r="121" spans="1:14" ht="20.100000000000001" customHeight="1" x14ac:dyDescent="0.25">
      <c r="A121" s="12" t="s">
        <v>164</v>
      </c>
      <c r="B121" s="13" t="s">
        <v>18</v>
      </c>
      <c r="C121" s="14">
        <v>44835</v>
      </c>
      <c r="D121" s="15" t="s">
        <v>123</v>
      </c>
      <c r="E121" s="15" t="s">
        <v>26</v>
      </c>
      <c r="F121" s="17">
        <v>20000</v>
      </c>
      <c r="G121" s="18">
        <v>0</v>
      </c>
      <c r="H121" s="53">
        <v>-574</v>
      </c>
      <c r="I121" s="53">
        <v>-608</v>
      </c>
      <c r="J121" s="18">
        <v>0</v>
      </c>
      <c r="K121" s="18">
        <v>0</v>
      </c>
      <c r="L121" s="38">
        <v>0</v>
      </c>
      <c r="M121" s="17">
        <f t="shared" si="22"/>
        <v>-1182</v>
      </c>
      <c r="N121" s="19">
        <f t="shared" si="23"/>
        <v>18818</v>
      </c>
    </row>
    <row r="122" spans="1:14" ht="26.25" customHeight="1" x14ac:dyDescent="0.25">
      <c r="A122" s="12" t="s">
        <v>165</v>
      </c>
      <c r="B122" s="13" t="s">
        <v>22</v>
      </c>
      <c r="C122" s="14">
        <v>44470</v>
      </c>
      <c r="D122" s="15" t="s">
        <v>166</v>
      </c>
      <c r="E122" s="16" t="s">
        <v>77</v>
      </c>
      <c r="F122" s="17">
        <v>20000</v>
      </c>
      <c r="G122" s="18">
        <v>0</v>
      </c>
      <c r="H122" s="53">
        <v>-574</v>
      </c>
      <c r="I122" s="53">
        <v>-608</v>
      </c>
      <c r="J122" s="18">
        <v>0</v>
      </c>
      <c r="K122" s="18">
        <v>0</v>
      </c>
      <c r="L122" s="38">
        <v>0</v>
      </c>
      <c r="M122" s="17">
        <f t="shared" si="22"/>
        <v>-1182</v>
      </c>
      <c r="N122" s="19">
        <f t="shared" si="23"/>
        <v>18818</v>
      </c>
    </row>
    <row r="123" spans="1:14" ht="20.100000000000001" customHeight="1" x14ac:dyDescent="0.25">
      <c r="A123" s="21" t="s">
        <v>29</v>
      </c>
      <c r="B123" s="34"/>
      <c r="C123" s="33"/>
      <c r="D123" s="15"/>
      <c r="E123" s="15"/>
      <c r="F123" s="22">
        <f>SUM(F118:F122)</f>
        <v>192500</v>
      </c>
      <c r="G123" s="22">
        <f>SUM(G118:G122)</f>
        <v>-9358.74</v>
      </c>
      <c r="H123" s="22">
        <f>SUM(H118:H122)</f>
        <v>-5524.75</v>
      </c>
      <c r="I123" s="22">
        <f>SUM(I118:I122)</f>
        <v>-5852</v>
      </c>
      <c r="J123" s="22">
        <f>SUM(J118:J122)</f>
        <v>-1577.45</v>
      </c>
      <c r="K123" s="18">
        <v>0</v>
      </c>
      <c r="L123" s="55">
        <v>0</v>
      </c>
      <c r="M123" s="22">
        <f>SUM(M118:M122)</f>
        <v>-22312.940000000002</v>
      </c>
      <c r="N123" s="23">
        <f>SUM(N118:N122)</f>
        <v>170187.06</v>
      </c>
    </row>
    <row r="124" spans="1:14" x14ac:dyDescent="0.25">
      <c r="A124" s="24" t="s">
        <v>167</v>
      </c>
      <c r="B124" s="36"/>
      <c r="C124" s="35"/>
      <c r="D124" s="27"/>
      <c r="E124" s="27"/>
      <c r="F124" s="29"/>
      <c r="G124" s="29"/>
      <c r="H124" s="29"/>
      <c r="I124" s="29"/>
      <c r="J124" s="29"/>
      <c r="K124" s="29"/>
      <c r="L124" s="29"/>
      <c r="M124" s="29"/>
      <c r="N124" s="37"/>
    </row>
    <row r="125" spans="1:14" ht="20.100000000000001" customHeight="1" x14ac:dyDescent="0.25">
      <c r="A125" s="12" t="s">
        <v>168</v>
      </c>
      <c r="B125" s="13" t="s">
        <v>18</v>
      </c>
      <c r="C125" s="14">
        <v>42095</v>
      </c>
      <c r="D125" s="15" t="s">
        <v>169</v>
      </c>
      <c r="E125" s="15" t="s">
        <v>26</v>
      </c>
      <c r="F125" s="17">
        <v>32500</v>
      </c>
      <c r="G125" s="18">
        <v>0</v>
      </c>
      <c r="H125" s="53">
        <v>-932.75</v>
      </c>
      <c r="I125" s="53">
        <v>-988</v>
      </c>
      <c r="J125" s="18">
        <v>0</v>
      </c>
      <c r="K125" s="18">
        <v>0</v>
      </c>
      <c r="L125" s="38">
        <v>0</v>
      </c>
      <c r="M125" s="17">
        <f>SUM(G125:L125)</f>
        <v>-1920.75</v>
      </c>
      <c r="N125" s="19">
        <f>F125+M125</f>
        <v>30579.25</v>
      </c>
    </row>
    <row r="126" spans="1:14" ht="25.5" customHeight="1" x14ac:dyDescent="0.25">
      <c r="A126" s="12" t="s">
        <v>170</v>
      </c>
      <c r="B126" s="13" t="s">
        <v>18</v>
      </c>
      <c r="C126" s="14">
        <v>44319</v>
      </c>
      <c r="D126" s="15" t="s">
        <v>76</v>
      </c>
      <c r="E126" s="16" t="s">
        <v>77</v>
      </c>
      <c r="F126" s="17">
        <v>25000</v>
      </c>
      <c r="G126" s="18">
        <v>0</v>
      </c>
      <c r="H126" s="53">
        <v>-717.5</v>
      </c>
      <c r="I126" s="53">
        <v>-760</v>
      </c>
      <c r="J126" s="18">
        <v>0</v>
      </c>
      <c r="K126" s="18">
        <v>0</v>
      </c>
      <c r="L126" s="38">
        <v>0</v>
      </c>
      <c r="M126" s="17">
        <f t="shared" ref="M126:M132" si="24">SUM(G126:L126)</f>
        <v>-1477.5</v>
      </c>
      <c r="N126" s="19">
        <f t="shared" ref="N126:N132" si="25">F126+M126</f>
        <v>23522.5</v>
      </c>
    </row>
    <row r="127" spans="1:14" ht="26.25" customHeight="1" x14ac:dyDescent="0.25">
      <c r="A127" s="56" t="s">
        <v>171</v>
      </c>
      <c r="B127" s="13" t="s">
        <v>18</v>
      </c>
      <c r="C127" s="14">
        <v>44958</v>
      </c>
      <c r="D127" s="15" t="s">
        <v>76</v>
      </c>
      <c r="E127" s="16" t="s">
        <v>77</v>
      </c>
      <c r="F127" s="17">
        <v>25000</v>
      </c>
      <c r="G127" s="18">
        <v>0</v>
      </c>
      <c r="H127" s="53">
        <v>-717.5</v>
      </c>
      <c r="I127" s="53">
        <v>-760</v>
      </c>
      <c r="J127" s="18">
        <v>0</v>
      </c>
      <c r="K127" s="18">
        <v>0</v>
      </c>
      <c r="L127" s="38">
        <v>0</v>
      </c>
      <c r="M127" s="17">
        <f t="shared" si="24"/>
        <v>-1477.5</v>
      </c>
      <c r="N127" s="19">
        <f t="shared" si="25"/>
        <v>23522.5</v>
      </c>
    </row>
    <row r="128" spans="1:14" ht="26.25" customHeight="1" x14ac:dyDescent="0.25">
      <c r="A128" s="12" t="s">
        <v>172</v>
      </c>
      <c r="B128" s="13" t="s">
        <v>18</v>
      </c>
      <c r="C128" s="14">
        <v>41312</v>
      </c>
      <c r="D128" s="15" t="s">
        <v>76</v>
      </c>
      <c r="E128" s="16" t="s">
        <v>77</v>
      </c>
      <c r="F128" s="17">
        <v>28400</v>
      </c>
      <c r="G128" s="18">
        <v>0</v>
      </c>
      <c r="H128" s="53">
        <v>-815.08</v>
      </c>
      <c r="I128" s="53">
        <v>-863.36</v>
      </c>
      <c r="J128" s="18">
        <v>0</v>
      </c>
      <c r="K128" s="18">
        <v>0</v>
      </c>
      <c r="L128" s="38">
        <v>0</v>
      </c>
      <c r="M128" s="17">
        <f t="shared" si="24"/>
        <v>-1678.44</v>
      </c>
      <c r="N128" s="19">
        <f t="shared" si="25"/>
        <v>26721.56</v>
      </c>
    </row>
    <row r="129" spans="1:14" ht="27" customHeight="1" x14ac:dyDescent="0.25">
      <c r="A129" s="12" t="s">
        <v>173</v>
      </c>
      <c r="B129" s="13" t="s">
        <v>18</v>
      </c>
      <c r="C129" s="14">
        <v>44124</v>
      </c>
      <c r="D129" s="15" t="s">
        <v>76</v>
      </c>
      <c r="E129" s="16" t="s">
        <v>77</v>
      </c>
      <c r="F129" s="17">
        <v>28500</v>
      </c>
      <c r="G129" s="18">
        <v>0</v>
      </c>
      <c r="H129" s="53">
        <v>-817.95</v>
      </c>
      <c r="I129" s="53">
        <v>-866.4</v>
      </c>
      <c r="J129" s="18">
        <v>0</v>
      </c>
      <c r="K129" s="18">
        <v>0</v>
      </c>
      <c r="L129" s="38">
        <v>0</v>
      </c>
      <c r="M129" s="17">
        <f t="shared" si="24"/>
        <v>-1684.35</v>
      </c>
      <c r="N129" s="19">
        <f t="shared" si="25"/>
        <v>26815.65</v>
      </c>
    </row>
    <row r="130" spans="1:14" ht="27.75" customHeight="1" x14ac:dyDescent="0.25">
      <c r="A130" s="12" t="s">
        <v>174</v>
      </c>
      <c r="B130" s="13" t="s">
        <v>18</v>
      </c>
      <c r="C130" s="14">
        <v>44713</v>
      </c>
      <c r="D130" s="15" t="s">
        <v>76</v>
      </c>
      <c r="E130" s="16" t="s">
        <v>77</v>
      </c>
      <c r="F130" s="17">
        <v>25000</v>
      </c>
      <c r="G130" s="18">
        <v>0</v>
      </c>
      <c r="H130" s="53">
        <v>-717.5</v>
      </c>
      <c r="I130" s="53">
        <v>-760</v>
      </c>
      <c r="J130" s="18">
        <v>0</v>
      </c>
      <c r="K130" s="18">
        <v>0</v>
      </c>
      <c r="L130" s="38">
        <v>0</v>
      </c>
      <c r="M130" s="17">
        <f t="shared" si="24"/>
        <v>-1477.5</v>
      </c>
      <c r="N130" s="19">
        <f t="shared" si="25"/>
        <v>23522.5</v>
      </c>
    </row>
    <row r="131" spans="1:14" ht="25.5" customHeight="1" x14ac:dyDescent="0.25">
      <c r="A131" s="12" t="s">
        <v>175</v>
      </c>
      <c r="B131" s="13" t="s">
        <v>18</v>
      </c>
      <c r="C131" s="14">
        <v>44166</v>
      </c>
      <c r="D131" s="15" t="s">
        <v>76</v>
      </c>
      <c r="E131" s="16" t="s">
        <v>77</v>
      </c>
      <c r="F131" s="17">
        <v>25000</v>
      </c>
      <c r="G131" s="18">
        <v>0</v>
      </c>
      <c r="H131" s="53">
        <v>-717.5</v>
      </c>
      <c r="I131" s="53">
        <v>-760</v>
      </c>
      <c r="J131" s="18">
        <v>0</v>
      </c>
      <c r="K131" s="18">
        <v>0</v>
      </c>
      <c r="L131" s="38">
        <v>0</v>
      </c>
      <c r="M131" s="17">
        <f t="shared" si="24"/>
        <v>-1477.5</v>
      </c>
      <c r="N131" s="19">
        <f t="shared" si="25"/>
        <v>23522.5</v>
      </c>
    </row>
    <row r="132" spans="1:14" ht="25.5" customHeight="1" x14ac:dyDescent="0.25">
      <c r="A132" s="12" t="s">
        <v>176</v>
      </c>
      <c r="B132" s="13" t="s">
        <v>18</v>
      </c>
      <c r="C132" s="31">
        <v>44774</v>
      </c>
      <c r="D132" s="15" t="s">
        <v>76</v>
      </c>
      <c r="E132" s="16" t="s">
        <v>77</v>
      </c>
      <c r="F132" s="17">
        <v>25000</v>
      </c>
      <c r="G132" s="18">
        <v>0</v>
      </c>
      <c r="H132" s="53">
        <v>-717.5</v>
      </c>
      <c r="I132" s="53">
        <v>-760</v>
      </c>
      <c r="J132" s="18">
        <v>0</v>
      </c>
      <c r="K132" s="18">
        <v>0</v>
      </c>
      <c r="L132" s="38">
        <v>0</v>
      </c>
      <c r="M132" s="17">
        <f t="shared" si="24"/>
        <v>-1477.5</v>
      </c>
      <c r="N132" s="19">
        <f t="shared" si="25"/>
        <v>23522.5</v>
      </c>
    </row>
    <row r="133" spans="1:14" ht="15.75" thickBot="1" x14ac:dyDescent="0.3">
      <c r="A133" s="57" t="s">
        <v>29</v>
      </c>
      <c r="B133" s="58"/>
      <c r="C133" s="58"/>
      <c r="D133" s="58"/>
      <c r="E133" s="58"/>
      <c r="F133" s="58">
        <f>SUM(F125:F132)</f>
        <v>214400</v>
      </c>
      <c r="G133" s="58"/>
      <c r="H133" s="58">
        <f>SUM(H125:H132)</f>
        <v>-6153.28</v>
      </c>
      <c r="I133" s="58">
        <f>SUM(I125:I132)</f>
        <v>-6517.76</v>
      </c>
      <c r="J133" s="58"/>
      <c r="K133" s="58"/>
      <c r="L133" s="58">
        <v>0</v>
      </c>
      <c r="M133" s="58">
        <f>SUM(M125:M132)</f>
        <v>-12671.04</v>
      </c>
      <c r="N133" s="59">
        <f>SUM(N125:N132)</f>
        <v>201728.96</v>
      </c>
    </row>
    <row r="134" spans="1:14" ht="20.100000000000001" customHeight="1" thickBot="1" x14ac:dyDescent="0.3">
      <c r="A134" s="60" t="s">
        <v>177</v>
      </c>
      <c r="B134" s="61"/>
      <c r="C134" s="61"/>
      <c r="D134" s="61"/>
      <c r="E134" s="61"/>
      <c r="F134" s="61">
        <f t="shared" ref="F134:N134" si="26">F10+F16+F22+F33+F42+F47+F50+F55+F59+F67+F71+F76+F84+F87+F91+F112+F116+F123+F133</f>
        <v>7510435.5</v>
      </c>
      <c r="G134" s="61">
        <f>G10+G16+G22+G33+G42+G47+G50+G55+G59+G67+G71+G76+G84+G87+G91+G112+G116+G123+G133</f>
        <v>-921302.65999999992</v>
      </c>
      <c r="H134" s="61">
        <f t="shared" si="26"/>
        <v>-207398.71000000002</v>
      </c>
      <c r="I134" s="61">
        <f t="shared" si="26"/>
        <v>-191947.42000000004</v>
      </c>
      <c r="J134" s="61">
        <f t="shared" si="26"/>
        <v>-37858.799999999996</v>
      </c>
      <c r="K134" s="61">
        <f t="shared" si="26"/>
        <v>-20000</v>
      </c>
      <c r="L134" s="61">
        <f t="shared" si="26"/>
        <v>-44519.73</v>
      </c>
      <c r="M134" s="61">
        <f t="shared" si="26"/>
        <v>-1423027.3200000003</v>
      </c>
      <c r="N134" s="62">
        <f t="shared" si="26"/>
        <v>6087408.1799999988</v>
      </c>
    </row>
    <row r="136" spans="1:14" x14ac:dyDescent="0.25">
      <c r="G136" s="63"/>
      <c r="M136" s="63"/>
      <c r="N136" s="63"/>
    </row>
    <row r="138" spans="1:14" x14ac:dyDescent="0.25">
      <c r="A138" s="64"/>
      <c r="B138" s="64"/>
      <c r="C138" s="65"/>
      <c r="D138" s="65"/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1:14" ht="15.75" x14ac:dyDescent="0.25">
      <c r="A139" s="66"/>
      <c r="B139" s="66"/>
      <c r="C139" s="66"/>
      <c r="D139" s="67"/>
      <c r="E139" s="66"/>
      <c r="J139" s="66"/>
      <c r="K139" s="66"/>
      <c r="M139" s="66"/>
    </row>
    <row r="140" spans="1:14" ht="15.75" x14ac:dyDescent="0.25">
      <c r="A140" s="68"/>
      <c r="B140" s="66"/>
      <c r="C140" s="66"/>
      <c r="D140" s="67"/>
      <c r="E140" s="66"/>
      <c r="J140" s="69"/>
      <c r="K140" s="69"/>
      <c r="M140" s="66"/>
    </row>
    <row r="141" spans="1:14" ht="15.75" x14ac:dyDescent="0.25">
      <c r="A141" s="66"/>
      <c r="B141" s="66"/>
      <c r="C141" s="66"/>
      <c r="D141" s="67"/>
      <c r="E141" s="66"/>
      <c r="J141" s="66"/>
      <c r="K141" s="66"/>
      <c r="M141" s="66"/>
    </row>
    <row r="142" spans="1:14" ht="15.75" x14ac:dyDescent="0.25">
      <c r="A142" s="66"/>
      <c r="B142" s="66"/>
      <c r="C142" s="66"/>
      <c r="D142" s="67"/>
      <c r="E142" s="66"/>
      <c r="F142" s="67"/>
      <c r="G142" s="67"/>
      <c r="I142" s="66"/>
      <c r="J142" s="66"/>
      <c r="K142" s="66"/>
      <c r="L142" s="66"/>
      <c r="M142" s="70"/>
    </row>
    <row r="143" spans="1:14" ht="15.75" x14ac:dyDescent="0.25">
      <c r="A143" s="66"/>
      <c r="B143" s="66"/>
      <c r="C143" s="66"/>
      <c r="D143" s="67"/>
      <c r="E143" s="66"/>
      <c r="F143" s="67"/>
      <c r="G143" s="67"/>
      <c r="I143" s="66"/>
      <c r="J143" s="66"/>
      <c r="K143" s="66"/>
      <c r="L143" s="66"/>
      <c r="M143" s="70"/>
    </row>
    <row r="144" spans="1:14" ht="15.75" x14ac:dyDescent="0.25">
      <c r="A144" s="66"/>
      <c r="B144" s="66"/>
      <c r="C144" s="66"/>
      <c r="D144" s="67"/>
      <c r="E144" s="66"/>
      <c r="F144" s="67"/>
      <c r="G144" s="67"/>
      <c r="I144" s="66"/>
      <c r="J144" s="66"/>
      <c r="K144" s="66"/>
      <c r="L144" s="66"/>
      <c r="M144" s="70"/>
    </row>
    <row r="145" spans="1:13" ht="15.75" x14ac:dyDescent="0.25">
      <c r="A145" s="66"/>
      <c r="B145" s="66"/>
      <c r="C145" s="66"/>
      <c r="D145" s="67"/>
      <c r="E145" s="66"/>
      <c r="F145" s="67"/>
      <c r="G145" s="67"/>
      <c r="I145" s="66"/>
      <c r="J145" s="66"/>
      <c r="K145" s="66"/>
      <c r="L145" s="66"/>
      <c r="M145" s="70"/>
    </row>
    <row r="146" spans="1:13" ht="15.75" x14ac:dyDescent="0.25">
      <c r="A146" s="66"/>
      <c r="B146" s="66"/>
      <c r="C146" s="66"/>
      <c r="D146" s="67"/>
      <c r="E146" s="66"/>
      <c r="F146" s="67"/>
      <c r="G146" s="67"/>
      <c r="I146" s="66"/>
      <c r="J146" s="66"/>
      <c r="K146" s="66"/>
      <c r="L146" s="66"/>
      <c r="M146" s="70"/>
    </row>
    <row r="147" spans="1:13" ht="15.75" x14ac:dyDescent="0.25">
      <c r="A147" s="66"/>
      <c r="B147" s="66"/>
      <c r="C147" s="66"/>
      <c r="D147" s="67"/>
      <c r="E147" s="66"/>
      <c r="G147" s="70"/>
      <c r="I147" s="66"/>
      <c r="J147" s="70"/>
      <c r="K147" s="66"/>
      <c r="L147" s="66"/>
      <c r="M147" s="66"/>
    </row>
    <row r="148" spans="1:13" ht="15.75" x14ac:dyDescent="0.25">
      <c r="A148" s="68"/>
      <c r="B148" s="66"/>
      <c r="C148" s="66"/>
      <c r="D148" s="67"/>
      <c r="E148" s="66"/>
      <c r="G148" s="71"/>
      <c r="I148" s="66"/>
      <c r="J148" s="71"/>
      <c r="K148" s="66"/>
      <c r="L148" s="66"/>
      <c r="M148" s="66"/>
    </row>
    <row r="149" spans="1:13" ht="15.75" x14ac:dyDescent="0.25">
      <c r="A149" s="66"/>
      <c r="B149" s="66"/>
      <c r="C149" s="66"/>
      <c r="D149" s="67"/>
      <c r="E149" s="66"/>
      <c r="G149" s="70"/>
      <c r="I149" s="66"/>
      <c r="J149" s="70"/>
      <c r="K149" s="66"/>
      <c r="L149" s="66"/>
      <c r="M149" s="66"/>
    </row>
  </sheetData>
  <sheetProtection algorithmName="SHA-512" hashValue="NH7spG+tzQs2hfjEY8BriHQzfuHOjwsY9LEiAuH+m63MpLhbV85xIiRwwriIFoZSUiX5cUpi6Fk5SNLq2TUO2w==" saltValue="GgPolPFAQgIjEsYI1U/QrA==" spinCount="100000" sheet="1" formatCells="0" formatColumns="0" formatRows="0" insertColumns="0" insertRows="0" insertHyperlinks="0" deleteColumns="0" deleteRows="0" sort="0" autoFilter="0" pivotTables="0"/>
  <autoFilter ref="A4:N134" xr:uid="{DF5CEF1C-DA5C-433B-B553-2865CA155B6B}"/>
  <mergeCells count="2"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46" orientation="landscape" verticalDpi="0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2D459E-73BC-4FCB-A75C-6F046DD5B1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98BB29-F34A-4637-BE6E-F28D43D74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7A7876-034A-4B70-9D50-D9528C83294C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2023-04-19T18:54:24Z</dcterms:created>
  <dcterms:modified xsi:type="dcterms:W3CDTF">2023-04-19T19:27:27Z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