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-my.sharepoint.com/personal/ymejia_fonper_gov_do/Documents/Escritorio/RECURSOS HUMANOS 2021/NÓMINAS/NÓMINA PARA EL PORTAL DE TRANSPARENCIA/"/>
    </mc:Choice>
  </mc:AlternateContent>
  <xr:revisionPtr revIDLastSave="0" documentId="8_{40318681-5570-40BD-8B90-D92C640FADEC}" xr6:coauthVersionLast="47" xr6:coauthVersionMax="47" xr10:uidLastSave="{00000000-0000-0000-0000-000000000000}"/>
  <bookViews>
    <workbookView xWindow="-120" yWindow="-120" windowWidth="29040" windowHeight="15840" xr2:uid="{0A7D1DB0-7532-4322-BDE6-2B4584882287}"/>
  </bookViews>
  <sheets>
    <sheet name="NÓM PORTAL FIJO DIC" sheetId="1" r:id="rId1"/>
  </sheets>
  <definedNames>
    <definedName name="_xlnm._FilterDatabase" localSheetId="0" hidden="1">'NÓM PORTAL FIJO DIC'!$A$10:$S$99</definedName>
    <definedName name="_xlnm.Print_Titles" localSheetId="0">'NÓM PORTAL FIJO DIC'!$1:$10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1" l="1"/>
  <c r="O24" i="1"/>
  <c r="O31" i="1"/>
  <c r="O43" i="1"/>
  <c r="O52" i="1"/>
  <c r="O58" i="1"/>
  <c r="O60" i="1"/>
  <c r="O61" i="1"/>
  <c r="O62" i="1"/>
  <c r="O66" i="1"/>
  <c r="O70" i="1"/>
  <c r="O78" i="1"/>
  <c r="O81" i="1"/>
  <c r="O86" i="1"/>
  <c r="O94" i="1"/>
  <c r="O97" i="1"/>
  <c r="O100" i="1"/>
  <c r="O120" i="1"/>
  <c r="O124" i="1"/>
  <c r="O131" i="1"/>
  <c r="O136" i="1"/>
  <c r="O137" i="1"/>
  <c r="M12" i="1"/>
  <c r="M13" i="1"/>
  <c r="M14" i="1"/>
  <c r="M15" i="1"/>
  <c r="M16" i="1"/>
  <c r="M17" i="1"/>
  <c r="M18" i="1"/>
  <c r="M19" i="1"/>
  <c r="M21" i="1"/>
  <c r="M22" i="1"/>
  <c r="M23" i="1"/>
  <c r="M24" i="1"/>
  <c r="M26" i="1"/>
  <c r="M27" i="1"/>
  <c r="M28" i="1"/>
  <c r="M29" i="1"/>
  <c r="M30" i="1"/>
  <c r="M31" i="1"/>
  <c r="M33" i="1"/>
  <c r="M34" i="1"/>
  <c r="M35" i="1"/>
  <c r="M36" i="1"/>
  <c r="M37" i="1"/>
  <c r="M38" i="1"/>
  <c r="M39" i="1"/>
  <c r="M40" i="1"/>
  <c r="M41" i="1"/>
  <c r="M42" i="1"/>
  <c r="M43" i="1"/>
  <c r="M45" i="1"/>
  <c r="M46" i="1"/>
  <c r="M47" i="1"/>
  <c r="M48" i="1"/>
  <c r="M49" i="1"/>
  <c r="M50" i="1"/>
  <c r="M51" i="1"/>
  <c r="M52" i="1"/>
  <c r="M54" i="1"/>
  <c r="M55" i="1"/>
  <c r="M56" i="1"/>
  <c r="M57" i="1"/>
  <c r="M58" i="1"/>
  <c r="M60" i="1"/>
  <c r="M61" i="1"/>
  <c r="M62" i="1"/>
  <c r="M64" i="1"/>
  <c r="M65" i="1"/>
  <c r="M66" i="1"/>
  <c r="M68" i="1"/>
  <c r="M69" i="1"/>
  <c r="M70" i="1"/>
  <c r="M72" i="1"/>
  <c r="M73" i="1"/>
  <c r="M74" i="1"/>
  <c r="M75" i="1"/>
  <c r="M76" i="1"/>
  <c r="M77" i="1"/>
  <c r="M78" i="1"/>
  <c r="M80" i="1"/>
  <c r="M81" i="1"/>
  <c r="M83" i="1"/>
  <c r="M84" i="1"/>
  <c r="M85" i="1"/>
  <c r="M86" i="1"/>
  <c r="M88" i="1"/>
  <c r="M89" i="1"/>
  <c r="M90" i="1"/>
  <c r="M91" i="1"/>
  <c r="M92" i="1"/>
  <c r="M93" i="1"/>
  <c r="M94" i="1"/>
  <c r="M96" i="1"/>
  <c r="M97" i="1"/>
  <c r="M99" i="1"/>
  <c r="M100" i="1"/>
  <c r="M123" i="1"/>
  <c r="M124" i="1"/>
  <c r="M126" i="1"/>
  <c r="M127" i="1"/>
  <c r="M128" i="1"/>
  <c r="M129" i="1"/>
  <c r="M131" i="1"/>
  <c r="M133" i="1"/>
  <c r="M134" i="1"/>
  <c r="M135" i="1"/>
  <c r="M136" i="1"/>
  <c r="M137" i="1"/>
  <c r="L31" i="1"/>
  <c r="L137" i="1"/>
  <c r="K31" i="1"/>
  <c r="K43" i="1"/>
  <c r="K58" i="1"/>
  <c r="K52" i="1"/>
  <c r="K62" i="1"/>
  <c r="K66" i="1"/>
  <c r="K78" i="1"/>
  <c r="K86" i="1"/>
  <c r="K94" i="1"/>
  <c r="K120" i="1"/>
  <c r="K124" i="1"/>
  <c r="K131" i="1"/>
  <c r="K136" i="1"/>
  <c r="K137" i="1"/>
  <c r="J19" i="1"/>
  <c r="J24" i="1"/>
  <c r="J31" i="1"/>
  <c r="J43" i="1"/>
  <c r="J52" i="1"/>
  <c r="J58" i="1"/>
  <c r="J62" i="1"/>
  <c r="J66" i="1"/>
  <c r="J70" i="1"/>
  <c r="J78" i="1"/>
  <c r="J81" i="1"/>
  <c r="J86" i="1"/>
  <c r="J94" i="1"/>
  <c r="J97" i="1"/>
  <c r="J100" i="1"/>
  <c r="J120" i="1"/>
  <c r="J124" i="1"/>
  <c r="J131" i="1"/>
  <c r="J136" i="1"/>
  <c r="J137" i="1"/>
  <c r="I19" i="1"/>
  <c r="I24" i="1"/>
  <c r="I31" i="1"/>
  <c r="I43" i="1"/>
  <c r="I52" i="1"/>
  <c r="I58" i="1"/>
  <c r="I62" i="1"/>
  <c r="I66" i="1"/>
  <c r="I70" i="1"/>
  <c r="I78" i="1"/>
  <c r="I81" i="1"/>
  <c r="I86" i="1"/>
  <c r="I94" i="1"/>
  <c r="I97" i="1"/>
  <c r="I100" i="1"/>
  <c r="I120" i="1"/>
  <c r="I124" i="1"/>
  <c r="I131" i="1"/>
  <c r="I136" i="1"/>
  <c r="I137" i="1"/>
  <c r="H19" i="1"/>
  <c r="H24" i="1"/>
  <c r="H31" i="1"/>
  <c r="H43" i="1"/>
  <c r="H52" i="1"/>
  <c r="H58" i="1"/>
  <c r="H62" i="1"/>
  <c r="H66" i="1"/>
  <c r="H70" i="1"/>
  <c r="H78" i="1"/>
  <c r="H81" i="1"/>
  <c r="H86" i="1"/>
  <c r="H94" i="1"/>
  <c r="H97" i="1"/>
  <c r="H100" i="1"/>
  <c r="H120" i="1"/>
  <c r="H124" i="1"/>
  <c r="H131" i="1"/>
  <c r="H136" i="1"/>
  <c r="H137" i="1"/>
  <c r="G19" i="1"/>
  <c r="G24" i="1"/>
  <c r="G31" i="1"/>
  <c r="G43" i="1"/>
  <c r="G52" i="1"/>
  <c r="G58" i="1"/>
  <c r="G62" i="1"/>
  <c r="G66" i="1"/>
  <c r="G70" i="1"/>
  <c r="G78" i="1"/>
  <c r="G81" i="1"/>
  <c r="G86" i="1"/>
  <c r="G94" i="1"/>
  <c r="G97" i="1"/>
  <c r="G100" i="1"/>
  <c r="G120" i="1"/>
  <c r="G124" i="1"/>
  <c r="G131" i="1"/>
  <c r="G136" i="1"/>
  <c r="G137" i="1"/>
  <c r="N135" i="1"/>
  <c r="N136" i="1"/>
  <c r="L136" i="1"/>
  <c r="N128" i="1"/>
  <c r="N131" i="1"/>
  <c r="L131" i="1"/>
  <c r="M130" i="1"/>
  <c r="N124" i="1"/>
  <c r="L124" i="1"/>
  <c r="M119" i="1"/>
  <c r="M118" i="1"/>
  <c r="N118" i="1"/>
  <c r="M117" i="1"/>
  <c r="N117" i="1"/>
  <c r="M116" i="1"/>
  <c r="M115" i="1"/>
  <c r="M114" i="1"/>
  <c r="M113" i="1"/>
  <c r="M112" i="1"/>
  <c r="N112" i="1"/>
  <c r="M111" i="1"/>
  <c r="M109" i="1"/>
  <c r="M108" i="1"/>
  <c r="M107" i="1"/>
  <c r="M106" i="1"/>
  <c r="M105" i="1"/>
  <c r="M104" i="1"/>
  <c r="M103" i="1"/>
  <c r="M102" i="1"/>
  <c r="N100" i="1"/>
  <c r="N97" i="1"/>
  <c r="N94" i="1"/>
  <c r="L94" i="1"/>
  <c r="N86" i="1"/>
  <c r="L86" i="1"/>
  <c r="N81" i="1"/>
  <c r="N78" i="1"/>
  <c r="L78" i="1"/>
  <c r="N70" i="1"/>
  <c r="K70" i="1"/>
  <c r="N66" i="1"/>
  <c r="N62" i="1"/>
  <c r="N58" i="1"/>
  <c r="L58" i="1"/>
  <c r="N52" i="1"/>
  <c r="L52" i="1"/>
  <c r="N43" i="1"/>
  <c r="L43" i="1"/>
  <c r="N31" i="1"/>
  <c r="N24" i="1"/>
  <c r="L24" i="1"/>
  <c r="K24" i="1"/>
  <c r="N16" i="1"/>
  <c r="N19" i="1"/>
  <c r="L19" i="1"/>
  <c r="K19" i="1"/>
  <c r="M110" i="1"/>
  <c r="L110" i="1"/>
  <c r="L110" i="1" a="1"/>
  <c r="L120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<sst xmlns="http://schemas.openxmlformats.org/spreadsheetml/2006/main" count="420" uniqueCount="193">
  <si>
    <t>FONDO PATRIMONIAL DE LAS EMPRESAS REFORMADAS</t>
  </si>
  <si>
    <t>NÓMINA COLABORADORES FIJOS DICIEMBRE AÑO 2021</t>
  </si>
  <si>
    <t>Nombre</t>
  </si>
  <si>
    <t xml:space="preserve">Genero </t>
  </si>
  <si>
    <t>Fecha 
de Ingreso</t>
  </si>
  <si>
    <t>Cargo</t>
  </si>
  <si>
    <t>Estatus</t>
  </si>
  <si>
    <t>Sueldo Bruto RD$</t>
  </si>
  <si>
    <t>ISR RD$</t>
  </si>
  <si>
    <t>AFP RD$</t>
  </si>
  <si>
    <t>Seguro Familiar Salud SFS RD$</t>
  </si>
  <si>
    <t>Per-cápita RD$</t>
  </si>
  <si>
    <t>Aportes extraordinarios de AFP RD$</t>
  </si>
  <si>
    <t>Otros Descuentos</t>
  </si>
  <si>
    <t>Total Descuentos RD$</t>
  </si>
  <si>
    <t>Sueldo Neto RD$</t>
  </si>
  <si>
    <t>PRESIDENCIA</t>
  </si>
  <si>
    <t xml:space="preserve">JOSÉ EURIPIDES FLORENTINO RODRÍGUEZ </t>
  </si>
  <si>
    <t>M</t>
  </si>
  <si>
    <t>PRESIDENTE</t>
  </si>
  <si>
    <t>FIJOS</t>
  </si>
  <si>
    <t>JOSEFINA MERCEDES VEGA BATLLE</t>
  </si>
  <si>
    <t>F</t>
  </si>
  <si>
    <t>VICE-PRESIDENTE</t>
  </si>
  <si>
    <t>GERMAINE DANIELLE GAZÓN ROSARIO</t>
  </si>
  <si>
    <t>COORDINADOR</t>
  </si>
  <si>
    <t>MICHELLE AIMEE DÍAZ ABAD</t>
  </si>
  <si>
    <t>ASISTENTE DEL PRESIDENTE</t>
  </si>
  <si>
    <t xml:space="preserve">CRISTIAN INOA GARCÍA </t>
  </si>
  <si>
    <t>CHOFER</t>
  </si>
  <si>
    <t>ESTATUTO SIMPLIFICADO</t>
  </si>
  <si>
    <t>ESTAURY LEONARDO ÁLVAREZ RAMÍREZ</t>
  </si>
  <si>
    <t>NINOSKA ALEJANDRA REYES DE MEJÍA</t>
  </si>
  <si>
    <t xml:space="preserve">CONSERJE </t>
  </si>
  <si>
    <t xml:space="preserve">Total por departamento </t>
  </si>
  <si>
    <t>No.</t>
  </si>
  <si>
    <t>DIRECCIÓN ADMINISTRATIVA Y FINANCIERA</t>
  </si>
  <si>
    <t>MARLENY ALTAGRACIA MEDRANO RODRÍGUEZ</t>
  </si>
  <si>
    <t>DIRECTORA</t>
  </si>
  <si>
    <t>OMAR DE JESÚS COHÉN SANDER</t>
  </si>
  <si>
    <t xml:space="preserve">ENCARGADO </t>
  </si>
  <si>
    <t>CAROL JULISSA DÍAZ MELO</t>
  </si>
  <si>
    <t>ANALISTA</t>
  </si>
  <si>
    <t>DIRECCIÓN DE GESTIÓN PATRIMONIAL</t>
  </si>
  <si>
    <t>SALVADOR YGNACIO RICOURT GÓMEZ</t>
  </si>
  <si>
    <t xml:space="preserve">DIRECTOR </t>
  </si>
  <si>
    <t>OSVALDO PÉREZ PIMENTEL</t>
  </si>
  <si>
    <t>ANA ILDA NÚÑEZ BATISTA</t>
  </si>
  <si>
    <t>ANALISTA GESTIÓN PATRIMONIAL II</t>
  </si>
  <si>
    <t>ISBEL ALEXANDRA VÁSQUEZ CASTILLO</t>
  </si>
  <si>
    <t>ANALISTA GESTIÓN PATRIMONIAL I</t>
  </si>
  <si>
    <t>CLAUDIO FERNÁNDEZ HERNÁNDEZ</t>
  </si>
  <si>
    <t>TÉCNICO ADMINISTRATIVO</t>
  </si>
  <si>
    <t>DEPARTAMENTO PROYECTOS DE CONSTRUCCIÓN Y EDIFICACIONES</t>
  </si>
  <si>
    <t>MARITZA ALTAGRACIA ORTÍZ PAREDES</t>
  </si>
  <si>
    <t>ENCARGADA</t>
  </si>
  <si>
    <t>DIONICIO EMILIO GUERRERO PÉREZ</t>
  </si>
  <si>
    <t>ANALISTA DE PROYECTOS</t>
  </si>
  <si>
    <t>EVANGELISTA EUGENIA PÉREZ DE LOS SANTOS</t>
  </si>
  <si>
    <t>FRANCIS GISELLE BUSSI INOA</t>
  </si>
  <si>
    <t>ARQUITECTO (A)</t>
  </si>
  <si>
    <t>JUDITH LÓPEZ GONZÁLEZ</t>
  </si>
  <si>
    <t>NIVIA CLARIBEL QUEZADA FELIZ DE PEÑA</t>
  </si>
  <si>
    <t>CARRERA</t>
  </si>
  <si>
    <t>OLIVER SORIANO OVIEDO</t>
  </si>
  <si>
    <t>INGENIERO DE ESTRUCTURA</t>
  </si>
  <si>
    <t>SILVIO JOSÉ PÉREZ VALDEZ</t>
  </si>
  <si>
    <t>INGENIERO (A) CIVIL</t>
  </si>
  <si>
    <t>YISSEL JULISSA MONCIÓN RAMÍREZ</t>
  </si>
  <si>
    <t>ANALISTA DE PRESUPUESTOS DE OBRAS</t>
  </si>
  <si>
    <t>ALVIN BÁEZ OLIVARES</t>
  </si>
  <si>
    <t>DEPARTAMENTO JURÍDICO</t>
  </si>
  <si>
    <t>LUIS ANTONIO MOQUETE PELLETIER</t>
  </si>
  <si>
    <t>ENCARGADO</t>
  </si>
  <si>
    <t>LICET IVANA BELTRÉ VALERA</t>
  </si>
  <si>
    <t>ASESORA LEGAL</t>
  </si>
  <si>
    <t>TOMÁS AUGUSTO MENDOZA TORRES</t>
  </si>
  <si>
    <t>ABOGADO III</t>
  </si>
  <si>
    <t>LAURA AMELIA DE LOS SANTOS CALDERÓN</t>
  </si>
  <si>
    <t>ABOGADO I</t>
  </si>
  <si>
    <t>NADIA ROSA MARÍA BÁEZ LÓPEZ</t>
  </si>
  <si>
    <t>ERENIA ALTAGRACIA ESPAILLAT MARTÍNEZ</t>
  </si>
  <si>
    <t>PARALEGAL</t>
  </si>
  <si>
    <t>WINSTON POLANCO ROBLES</t>
  </si>
  <si>
    <t>DEPARTAMENTO DE RECURSOS HUMANOS</t>
  </si>
  <si>
    <t>MAYRUBI LÁZARO VALENZUELA</t>
  </si>
  <si>
    <t>LEÓN ALTAGRACIA GÓMEZ DÍAZ</t>
  </si>
  <si>
    <t>COORDINADOR DE SEGURIDAD</t>
  </si>
  <si>
    <t>LEYBI LAURA FLORES PEÑA</t>
  </si>
  <si>
    <t>YANIL STEFANY MEJÍA PIMENTEL</t>
  </si>
  <si>
    <t xml:space="preserve">ANALISTA </t>
  </si>
  <si>
    <t>DEPARTAMENTO REVISIÓN Y FISCALIZACIÓN</t>
  </si>
  <si>
    <t>JOSÉ CESAREO PEGUERO LÓPEZ</t>
  </si>
  <si>
    <t xml:space="preserve">ENCARGADO INTERINO </t>
  </si>
  <si>
    <t>LUIS ALFREDO FUCHU ARTILES</t>
  </si>
  <si>
    <t xml:space="preserve">COORDINADOR </t>
  </si>
  <si>
    <t>DEPARTAMENTO PLANIFICACIÓN Y DESARROLLO</t>
  </si>
  <si>
    <t>AÍDA VICTORIA PARDILLA MARTÍNEZ</t>
  </si>
  <si>
    <t>COORDINADORA</t>
  </si>
  <si>
    <t>MERCEDES IVELICES GÚZMAN VALERIO</t>
  </si>
  <si>
    <t>DEPARTAMENTO DE COMUNICACIONES</t>
  </si>
  <si>
    <t>LADY MARGARET ESPINAL ROMERO</t>
  </si>
  <si>
    <t>RELACIONISTA PÚBLICO</t>
  </si>
  <si>
    <t>NICOLLE HARVEY PICHARDO</t>
  </si>
  <si>
    <t>SECRETARIA</t>
  </si>
  <si>
    <t>DEPARTAMENTO DE TECNOLOGÍA DE LA INFORMACIÓN Y COMUNICACIÓN</t>
  </si>
  <si>
    <t>MÁXIMO AUGUSTO PERALTA MOREL</t>
  </si>
  <si>
    <t>ELÍN ALBERTO PEÑA GERMÁN</t>
  </si>
  <si>
    <t>ADMINISTRADOR DE OPERACIONES TIC</t>
  </si>
  <si>
    <t>ALCE ODELL CÁCERES LEREBOURS</t>
  </si>
  <si>
    <t>ADMINISTRADOR DE SERVICIOS TIC</t>
  </si>
  <si>
    <t>ALEXIS ROSARIO PARRA</t>
  </si>
  <si>
    <t xml:space="preserve">ANALISTA INFORMÁTICO </t>
  </si>
  <si>
    <t>JESÚS OMAR SÁNCHEZ TRINIDAD</t>
  </si>
  <si>
    <t>SOMNE ALTAGRACIA BÁEZ TRINIDAD</t>
  </si>
  <si>
    <t>ACCESO A LA INFORMACIÓN PÚBLICA</t>
  </si>
  <si>
    <t>VÍCTOR MANUEL HILARIO LORA</t>
  </si>
  <si>
    <t>DIVISIÓN DE COMPRAS Y CONTRATACIONES</t>
  </si>
  <si>
    <t>FRANSER DESIREE SOLÍS DE LUNA</t>
  </si>
  <si>
    <t xml:space="preserve">ENCARGADA </t>
  </si>
  <si>
    <t>DIANA JOSEFINA ROSARIO POLANCO</t>
  </si>
  <si>
    <t>RAFAEL EDUARDO RAMÍREZ ISIDOR</t>
  </si>
  <si>
    <t>DIVISIÓN DE CONTABILIDAD</t>
  </si>
  <si>
    <t>CARLOS JULIO SUBERVÍ CARRASCO</t>
  </si>
  <si>
    <t>EDDY MIGUEL DOMÍNGUEZ LINARES</t>
  </si>
  <si>
    <t>CELIA MASSIEL CUEVAS JIMÉNEZ</t>
  </si>
  <si>
    <t>MARÍA DEL CARMEN HERNÁNDEZ BASILIO</t>
  </si>
  <si>
    <t>SARITA MARTÍNEZ FROMETA</t>
  </si>
  <si>
    <t xml:space="preserve">EDILI DAYELIS RAMÍREZ RODRÍGUEZ </t>
  </si>
  <si>
    <t xml:space="preserve">AUXILIAR ADMINISTRATIVO </t>
  </si>
  <si>
    <t>DIVISIÓN DE PRESUPUESTO</t>
  </si>
  <si>
    <t>CLAUDIO ALBERTO MARTE MERCEDES</t>
  </si>
  <si>
    <t>DIVISIÓN DE TESORERÍA</t>
  </si>
  <si>
    <t>FREDDY JOSÉ PEREYRA ALBERTO</t>
  </si>
  <si>
    <t>DIVISIÓN DE SERVICIOS GENERALES</t>
  </si>
  <si>
    <t>MIGUEL ALFONSO DE LA ROSA ARIAS</t>
  </si>
  <si>
    <t>FIJO</t>
  </si>
  <si>
    <t>CARLOS JOSÉ MONTILLA PÉREZ</t>
  </si>
  <si>
    <t>ROQUE ORLANDO MORETA RODRÍGUEZ</t>
  </si>
  <si>
    <t>LEWIS ANTONIO MEDRANO MORLA</t>
  </si>
  <si>
    <t xml:space="preserve">AUXILIAR </t>
  </si>
  <si>
    <t xml:space="preserve">FREILYN LIZETH PÉREZ DÍAZ </t>
  </si>
  <si>
    <t>LISBETH SARAI REYNA PERDOMO</t>
  </si>
  <si>
    <t>RECEPCIONISTA</t>
  </si>
  <si>
    <t>NYSA MARÍA FERREIRA BALBI</t>
  </si>
  <si>
    <t>ROSSY LISVERY VÓLQUEZ PÉREZ</t>
  </si>
  <si>
    <t>ALICIA EVANGELINA MATÍAS MEJÍA</t>
  </si>
  <si>
    <t>CONSERJE</t>
  </si>
  <si>
    <t>CARMEN JULIA PÉREZ FERNÁNDEZ</t>
  </si>
  <si>
    <t>ERIDANIA POLANCO ADAMES</t>
  </si>
  <si>
    <t>FRANCISCA SÁNCHEZ DE LOS SANTOS</t>
  </si>
  <si>
    <t>MIOSOTIS ALTAGRACIA MATEO RODRÍGUEZ</t>
  </si>
  <si>
    <t>YSABEL SOLANO FERNÁNDEZ</t>
  </si>
  <si>
    <t>SATURNINA PARRA</t>
  </si>
  <si>
    <t xml:space="preserve">JORGE LUIS MATEO CASTILLO </t>
  </si>
  <si>
    <t>LEONARDO PÉREZ</t>
  </si>
  <si>
    <t>LAVADOR DE VEHÍCULOS</t>
  </si>
  <si>
    <t>FRANKLIN JUAN MEJÍA ROCER</t>
  </si>
  <si>
    <t xml:space="preserve">MENSAJERO </t>
  </si>
  <si>
    <t>DIVISIÓN DE SUMINISTRO</t>
  </si>
  <si>
    <t>SAMUEL JUNIOR ULLOA LORENZO</t>
  </si>
  <si>
    <t>ENCARGADO INTERINO</t>
  </si>
  <si>
    <t xml:space="preserve">FIJO </t>
  </si>
  <si>
    <t>RICHARD RAMÓN MEJÍA MENDOZA</t>
  </si>
  <si>
    <t xml:space="preserve">AUXILIAR DE SUMINISTRO </t>
  </si>
  <si>
    <t>SECCIÓN DE CORRESPONDENCIA Y ARCHIVO</t>
  </si>
  <si>
    <t>EDGAR MOISÉS DUMÉ PEPÉN</t>
  </si>
  <si>
    <t>1/9/2004</t>
  </si>
  <si>
    <t>EDWARD ALEXANDER AQUINO ALMONTE</t>
  </si>
  <si>
    <t>DIGITADOR</t>
  </si>
  <si>
    <t>ESKIBEL JAVIER SÁNCHEZ VIDAL</t>
  </si>
  <si>
    <t>AUXILIAR ADMINISTRATIVO</t>
  </si>
  <si>
    <t>MARTHA ARELYS BEATO ABREU</t>
  </si>
  <si>
    <t>NIKAURY ARACENA MEJÍA</t>
  </si>
  <si>
    <t>MENSAJERA INTERNA</t>
  </si>
  <si>
    <t xml:space="preserve">SECCIÓN DE TRANSPORTACIÓN </t>
  </si>
  <si>
    <t>JOSÉ MANUEL VALDEZ</t>
  </si>
  <si>
    <t>SUPERVISOR 
DE TRANSPORTACIÓN</t>
  </si>
  <si>
    <t>EDWIN JOHANNY JIMÉNEZ MARTÍNEZ</t>
  </si>
  <si>
    <t>JUAN SANTANA HERNÁNDEZ</t>
  </si>
  <si>
    <t>Total General</t>
  </si>
  <si>
    <t>PREPARADO POR: ___________________________</t>
  </si>
  <si>
    <t>REVISADO POR: ________________________</t>
  </si>
  <si>
    <t xml:space="preserve">YANIL MEJÍA </t>
  </si>
  <si>
    <t xml:space="preserve">MAYRUBI LÁZARO </t>
  </si>
  <si>
    <t>ANALISTA DE RECURSOS HUMANOS</t>
  </si>
  <si>
    <t xml:space="preserve"> ENCARGADA DE RECURSOS HUMANOS</t>
  </si>
  <si>
    <t>REVISADO POR:___________________________</t>
  </si>
  <si>
    <t xml:space="preserve">APROBADO POR: _______________________          </t>
  </si>
  <si>
    <t xml:space="preserve">MARLENY MEDRANO  </t>
  </si>
  <si>
    <t xml:space="preserve">JOSÉ E. FLORENTINO </t>
  </si>
  <si>
    <t>DIRECTORA ADMINISTRATIVA - FINANCIERA</t>
  </si>
  <si>
    <t xml:space="preserve">PRESIDENTE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</si>
</sst>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4" fillId="4" borderId="4" xfId="0" applyFont="1" applyFill="1" applyBorder="1" applyAlignment="1">
      <alignment horizontal="center"/>
    </xf>
    <xf numFmtId="43" fontId="4" fillId="4" borderId="4" xfId="1" applyFont="1" applyFill="1" applyBorder="1" applyAlignment="1"/>
    <xf numFmtId="43" fontId="5" fillId="4" borderId="4" xfId="1" applyFont="1" applyFill="1" applyBorder="1"/>
    <xf numFmtId="0" fontId="5" fillId="0" borderId="4" xfId="0" applyFont="1" applyBorder="1" applyAlignment="1">
      <alignment horizontal="right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43" fontId="5" fillId="0" borderId="4" xfId="1" applyFont="1" applyFill="1" applyBorder="1"/>
    <xf numFmtId="43" fontId="5" fillId="0" borderId="4" xfId="1" applyFont="1" applyBorder="1"/>
    <xf numFmtId="1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 wrapText="1"/>
    </xf>
    <xf numFmtId="43" fontId="5" fillId="0" borderId="4" xfId="1" applyFont="1" applyFill="1" applyBorder="1" applyAlignment="1"/>
    <xf numFmtId="0" fontId="5" fillId="0" borderId="4" xfId="0" applyFont="1" applyBorder="1" applyAlignment="1">
      <alignment horizontal="right" vertical="center"/>
    </xf>
    <xf numFmtId="0" fontId="5" fillId="2" borderId="4" xfId="0" applyFont="1" applyFill="1" applyBorder="1" applyAlignment="1">
      <alignment horizontal="left"/>
    </xf>
    <xf numFmtId="43" fontId="5" fillId="2" borderId="4" xfId="1" applyFont="1" applyFill="1" applyBorder="1" applyAlignment="1">
      <alignment horizontal="right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43" fontId="4" fillId="3" borderId="8" xfId="1" applyFont="1" applyFill="1" applyBorder="1" applyAlignment="1">
      <alignment horizontal="right"/>
    </xf>
    <xf numFmtId="43" fontId="4" fillId="3" borderId="9" xfId="1" applyFont="1" applyFill="1" applyBorder="1"/>
    <xf numFmtId="43" fontId="4" fillId="3" borderId="10" xfId="1" applyFont="1" applyFill="1" applyBorder="1"/>
    <xf numFmtId="0" fontId="5" fillId="4" borderId="4" xfId="0" applyFont="1" applyFill="1" applyBorder="1"/>
    <xf numFmtId="43" fontId="5" fillId="0" borderId="4" xfId="1" applyFont="1" applyFill="1" applyBorder="1" applyAlignment="1">
      <alignment horizontal="right"/>
    </xf>
    <xf numFmtId="43" fontId="5" fillId="0" borderId="4" xfId="0" applyNumberFormat="1" applyFont="1" applyBorder="1"/>
    <xf numFmtId="4" fontId="5" fillId="0" borderId="4" xfId="0" applyNumberFormat="1" applyFont="1" applyBorder="1"/>
    <xf numFmtId="43" fontId="4" fillId="3" borderId="9" xfId="0" applyNumberFormat="1" applyFont="1" applyFill="1" applyBorder="1"/>
    <xf numFmtId="4" fontId="4" fillId="3" borderId="10" xfId="0" applyNumberFormat="1" applyFont="1" applyFill="1" applyBorder="1"/>
    <xf numFmtId="43" fontId="5" fillId="0" borderId="4" xfId="1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43" fontId="5" fillId="0" borderId="11" xfId="1" applyFont="1" applyFill="1" applyBorder="1" applyAlignment="1">
      <alignment horizontal="right"/>
    </xf>
    <xf numFmtId="43" fontId="4" fillId="3" borderId="12" xfId="1" applyFont="1" applyFill="1" applyBorder="1" applyAlignment="1">
      <alignment horizontal="right"/>
    </xf>
    <xf numFmtId="43" fontId="4" fillId="3" borderId="13" xfId="1" applyFont="1" applyFill="1" applyBorder="1"/>
    <xf numFmtId="0" fontId="5" fillId="2" borderId="4" xfId="0" applyFont="1" applyFill="1" applyBorder="1" applyAlignment="1">
      <alignment wrapText="1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43" fontId="4" fillId="3" borderId="17" xfId="1" applyFont="1" applyFill="1" applyBorder="1" applyAlignment="1">
      <alignment horizontal="right"/>
    </xf>
    <xf numFmtId="43" fontId="4" fillId="3" borderId="18" xfId="1" applyFont="1" applyFill="1" applyBorder="1"/>
    <xf numFmtId="43" fontId="4" fillId="3" borderId="19" xfId="1" applyFont="1" applyFill="1" applyBorder="1"/>
    <xf numFmtId="43" fontId="5" fillId="0" borderId="11" xfId="1" applyFont="1" applyBorder="1"/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3" fontId="5" fillId="0" borderId="11" xfId="1" applyFont="1" applyFill="1" applyBorder="1" applyAlignment="1">
      <alignment horizontal="right" vertical="center"/>
    </xf>
    <xf numFmtId="43" fontId="5" fillId="0" borderId="11" xfId="1" applyFont="1" applyFill="1" applyBorder="1" applyAlignment="1">
      <alignment vertical="center"/>
    </xf>
    <xf numFmtId="14" fontId="5" fillId="2" borderId="4" xfId="1" applyNumberFormat="1" applyFont="1" applyFill="1" applyBorder="1" applyAlignment="1">
      <alignment horizontal="center"/>
    </xf>
    <xf numFmtId="43" fontId="5" fillId="2" borderId="4" xfId="1" applyFont="1" applyFill="1" applyBorder="1"/>
    <xf numFmtId="14" fontId="5" fillId="0" borderId="11" xfId="1" applyNumberFormat="1" applyFont="1" applyFill="1" applyBorder="1" applyAlignment="1">
      <alignment horizontal="center"/>
    </xf>
    <xf numFmtId="43" fontId="5" fillId="0" borderId="11" xfId="1" applyFont="1" applyFill="1" applyBorder="1"/>
    <xf numFmtId="43" fontId="5" fillId="0" borderId="11" xfId="1" applyFont="1" applyBorder="1" applyAlignment="1">
      <alignment horizontal="right"/>
    </xf>
    <xf numFmtId="0" fontId="4" fillId="4" borderId="20" xfId="0" applyFont="1" applyFill="1" applyBorder="1"/>
    <xf numFmtId="0" fontId="4" fillId="4" borderId="21" xfId="0" applyFont="1" applyFill="1" applyBorder="1"/>
    <xf numFmtId="0" fontId="4" fillId="4" borderId="21" xfId="0" applyFont="1" applyFill="1" applyBorder="1" applyAlignment="1">
      <alignment horizontal="center"/>
    </xf>
    <xf numFmtId="43" fontId="4" fillId="4" borderId="21" xfId="1" applyFont="1" applyFill="1" applyBorder="1" applyAlignment="1"/>
    <xf numFmtId="43" fontId="5" fillId="4" borderId="21" xfId="1" applyFont="1" applyFill="1" applyBorder="1"/>
    <xf numFmtId="43" fontId="5" fillId="4" borderId="22" xfId="1" applyFont="1" applyFill="1" applyBorder="1"/>
    <xf numFmtId="0" fontId="5" fillId="0" borderId="23" xfId="0" applyFont="1" applyBorder="1" applyAlignment="1">
      <alignment horizontal="right"/>
    </xf>
    <xf numFmtId="0" fontId="5" fillId="0" borderId="23" xfId="0" applyFont="1" applyBorder="1"/>
    <xf numFmtId="0" fontId="5" fillId="0" borderId="23" xfId="0" applyFont="1" applyBorder="1" applyAlignment="1">
      <alignment horizontal="center"/>
    </xf>
    <xf numFmtId="14" fontId="5" fillId="0" borderId="23" xfId="0" applyNumberFormat="1" applyFont="1" applyBorder="1" applyAlignment="1">
      <alignment horizontal="center"/>
    </xf>
    <xf numFmtId="43" fontId="5" fillId="0" borderId="23" xfId="1" applyFont="1" applyFill="1" applyBorder="1" applyAlignment="1">
      <alignment horizontal="right"/>
    </xf>
    <xf numFmtId="43" fontId="5" fillId="0" borderId="23" xfId="1" applyFont="1" applyFill="1" applyBorder="1"/>
    <xf numFmtId="0" fontId="5" fillId="0" borderId="4" xfId="0" applyFont="1" applyBorder="1" applyAlignment="1">
      <alignment wrapText="1"/>
    </xf>
    <xf numFmtId="44" fontId="4" fillId="4" borderId="4" xfId="0" applyNumberFormat="1" applyFont="1" applyFill="1" applyBorder="1"/>
    <xf numFmtId="14" fontId="5" fillId="0" borderId="0" xfId="0" applyNumberFormat="1" applyFont="1" applyAlignment="1">
      <alignment horizontal="center"/>
    </xf>
    <xf numFmtId="43" fontId="5" fillId="0" borderId="11" xfId="0" applyNumberFormat="1" applyFont="1" applyBorder="1"/>
    <xf numFmtId="4" fontId="5" fillId="0" borderId="11" xfId="0" applyNumberFormat="1" applyFont="1" applyBorder="1"/>
    <xf numFmtId="43" fontId="4" fillId="3" borderId="9" xfId="0" applyNumberFormat="1" applyFont="1" applyFill="1" applyBorder="1" applyAlignment="1">
      <alignment horizontal="right"/>
    </xf>
    <xf numFmtId="43" fontId="4" fillId="3" borderId="9" xfId="1" applyFont="1" applyFill="1" applyBorder="1" applyAlignment="1">
      <alignment horizontal="right"/>
    </xf>
    <xf numFmtId="4" fontId="4" fillId="3" borderId="10" xfId="0" applyNumberFormat="1" applyFont="1" applyFill="1" applyBorder="1" applyAlignment="1">
      <alignment horizontal="right"/>
    </xf>
    <xf numFmtId="43" fontId="5" fillId="0" borderId="23" xfId="1" applyFont="1" applyBorder="1"/>
    <xf numFmtId="43" fontId="5" fillId="0" borderId="23" xfId="1" applyFont="1" applyBorder="1" applyAlignment="1">
      <alignment horizontal="right"/>
    </xf>
    <xf numFmtId="43" fontId="4" fillId="3" borderId="8" xfId="1" applyFont="1" applyFill="1" applyBorder="1" applyAlignment="1">
      <alignment horizontal="right" wrapText="1"/>
    </xf>
    <xf numFmtId="43" fontId="4" fillId="3" borderId="9" xfId="1" applyFont="1" applyFill="1" applyBorder="1" applyAlignment="1">
      <alignment horizontal="right" wrapText="1"/>
    </xf>
    <xf numFmtId="43" fontId="4" fillId="3" borderId="9" xfId="1" applyFont="1" applyFill="1" applyBorder="1" applyAlignment="1">
      <alignment horizontal="center" vertical="center" wrapText="1"/>
    </xf>
    <xf numFmtId="0" fontId="4" fillId="4" borderId="8" xfId="0" applyFont="1" applyFill="1" applyBorder="1"/>
    <xf numFmtId="0" fontId="4" fillId="4" borderId="9" xfId="0" applyFont="1" applyFill="1" applyBorder="1"/>
    <xf numFmtId="0" fontId="4" fillId="4" borderId="9" xfId="0" applyFont="1" applyFill="1" applyBorder="1" applyAlignment="1">
      <alignment horizontal="center"/>
    </xf>
    <xf numFmtId="43" fontId="4" fillId="4" borderId="9" xfId="1" applyFont="1" applyFill="1" applyBorder="1" applyAlignment="1"/>
    <xf numFmtId="43" fontId="5" fillId="4" borderId="9" xfId="1" applyFont="1" applyFill="1" applyBorder="1"/>
    <xf numFmtId="43" fontId="5" fillId="4" borderId="10" xfId="1" applyFont="1" applyFill="1" applyBorder="1"/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43" fontId="4" fillId="3" borderId="13" xfId="1" applyFont="1" applyFill="1" applyBorder="1" applyAlignment="1">
      <alignment horizontal="right" wrapText="1"/>
    </xf>
    <xf numFmtId="0" fontId="4" fillId="4" borderId="18" xfId="0" applyFont="1" applyFill="1" applyBorder="1"/>
    <xf numFmtId="0" fontId="4" fillId="4" borderId="18" xfId="0" applyFont="1" applyFill="1" applyBorder="1" applyAlignment="1">
      <alignment horizontal="center"/>
    </xf>
    <xf numFmtId="43" fontId="4" fillId="4" borderId="18" xfId="1" applyFont="1" applyFill="1" applyBorder="1" applyAlignment="1"/>
    <xf numFmtId="43" fontId="5" fillId="4" borderId="18" xfId="1" applyFont="1" applyFill="1" applyBorder="1"/>
    <xf numFmtId="43" fontId="5" fillId="4" borderId="19" xfId="1" applyFont="1" applyFill="1" applyBorder="1"/>
    <xf numFmtId="0" fontId="5" fillId="2" borderId="11" xfId="0" applyFont="1" applyFill="1" applyBorder="1"/>
    <xf numFmtId="0" fontId="5" fillId="2" borderId="11" xfId="0" applyFont="1" applyFill="1" applyBorder="1" applyAlignment="1">
      <alignment horizontal="center"/>
    </xf>
    <xf numFmtId="14" fontId="5" fillId="2" borderId="11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43" fontId="5" fillId="2" borderId="11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43" fontId="5" fillId="0" borderId="11" xfId="1" applyFont="1" applyFill="1" applyBorder="1" applyAlignment="1"/>
    <xf numFmtId="43" fontId="5" fillId="0" borderId="4" xfId="1" applyFont="1" applyBorder="1" applyAlignment="1"/>
    <xf numFmtId="43" fontId="4" fillId="3" borderId="8" xfId="1" applyFont="1" applyFill="1" applyBorder="1" applyAlignment="1"/>
    <xf numFmtId="0" fontId="5" fillId="0" borderId="1" xfId="0" applyFont="1" applyBorder="1" applyAlignment="1">
      <alignment horizontal="right"/>
    </xf>
    <xf numFmtId="49" fontId="5" fillId="0" borderId="4" xfId="0" applyNumberFormat="1" applyFont="1" applyBorder="1"/>
    <xf numFmtId="49" fontId="5" fillId="0" borderId="4" xfId="0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43" fontId="4" fillId="3" borderId="8" xfId="1" applyFont="1" applyFill="1" applyBorder="1"/>
    <xf numFmtId="43" fontId="4" fillId="3" borderId="12" xfId="1" applyFont="1" applyFill="1" applyBorder="1"/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43" fontId="7" fillId="0" borderId="0" xfId="0" applyNumberFormat="1" applyFont="1"/>
    <xf numFmtId="4" fontId="7" fillId="0" borderId="0" xfId="0" applyNumberFormat="1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43" fontId="10" fillId="0" borderId="0" xfId="1" applyFont="1" applyAlignment="1"/>
    <xf numFmtId="0" fontId="8" fillId="0" borderId="0" xfId="0" applyFont="1" applyAlignment="1">
      <alignment horizontal="center"/>
    </xf>
    <xf numFmtId="43" fontId="8" fillId="0" borderId="0" xfId="1" applyFont="1"/>
    <xf numFmtId="43" fontId="10" fillId="0" borderId="0" xfId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1823027</xdr:colOff>
      <xdr:row>0</xdr:row>
      <xdr:rowOff>56284</xdr:rowOff>
    </xdr:from>
    <xdr:to>
      <xdr:col>8</xdr:col>
      <xdr:colOff>613738</xdr:colOff>
      <xdr:row>5</xdr:row>
      <xdr:rowOff>37234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72048C-F16E-4CFD-A66F-9D1602942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1227" y="56284"/>
          <a:ext cx="4096136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50310-D127-49EB-986B-37C644F77449}">
  <sheetPr>
    <tabColor rgb="FFFFFF00"/>
  </sheetPr>
  <dimension ref="A1:O152"/>
  <sheetViews>
    <sheetView tabSelected="1" showWhiteSpace="0" zoomScale="110" zoomScaleNormal="110" zoomScaleSheetLayoutView="110" workbookViewId="0">
      <selection activeCell="B51" sqref="B51"/>
    </sheetView>
  </sheetViews>
  <sheetFormatPr baseColWidth="10" defaultColWidth="11.42578125" defaultRowHeight="15" x14ac:dyDescent="0.25"/>
  <cols>
    <col min="1" max="1" width="4" style="140" customWidth="1"/>
    <col min="2" max="2" width="45" style="4" customWidth="1"/>
    <col min="3" max="3" width="9" style="141" customWidth="1"/>
    <col min="4" max="4" width="11.7109375" style="4" customWidth="1"/>
    <col min="5" max="5" width="33.42578125" style="4" bestFit="1" customWidth="1"/>
    <col min="6" max="6" width="14.42578125" style="141" customWidth="1"/>
    <col min="7" max="7" width="17.28515625" style="4" customWidth="1"/>
    <col min="8" max="8" width="14.42578125" style="4" bestFit="1" customWidth="1"/>
    <col min="9" max="11" width="14.42578125" style="4" customWidth="1"/>
    <col min="12" max="13" width="14.7109375" style="4" customWidth="1"/>
    <col min="14" max="14" width="14.5703125" style="4" customWidth="1"/>
    <col min="15" max="15" width="14.85546875" style="4" bestFit="1" customWidth="1"/>
    <col min="16" max="16384" width="11.42578125" style="4"/>
  </cols>
  <sheetData>
    <row r="1" spans="1:15" x14ac:dyDescent="0.25">
      <c r="A1" s="1"/>
      <c r="B1" s="2"/>
      <c r="C1" s="3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1"/>
      <c r="B2" s="2"/>
      <c r="C2" s="3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1"/>
      <c r="B3" s="2"/>
      <c r="C3" s="3"/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1"/>
      <c r="B4" s="2"/>
      <c r="C4" s="3"/>
      <c r="D4" s="2"/>
      <c r="E4" s="2"/>
      <c r="F4" s="3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1"/>
      <c r="B5" s="2"/>
      <c r="C5" s="3"/>
      <c r="D5" s="2"/>
      <c r="E5" s="2"/>
      <c r="F5" s="3"/>
      <c r="G5" s="2"/>
      <c r="H5" s="2"/>
      <c r="I5" s="2"/>
      <c r="J5" s="2"/>
      <c r="K5" s="2"/>
      <c r="L5" s="2"/>
      <c r="M5" s="2"/>
      <c r="N5" s="2"/>
      <c r="O5" s="2"/>
    </row>
    <row r="6" spans="1:15" ht="3.75" customHeight="1" x14ac:dyDescent="0.25">
      <c r="A6" s="1"/>
      <c r="B6" s="2"/>
      <c r="C6" s="3"/>
      <c r="D6" s="2"/>
      <c r="E6" s="2"/>
      <c r="F6" s="3"/>
      <c r="G6" s="2"/>
      <c r="H6" s="2"/>
      <c r="I6" s="2"/>
      <c r="J6" s="2"/>
      <c r="K6" s="2"/>
      <c r="L6" s="2"/>
      <c r="M6" s="2"/>
      <c r="N6" s="2"/>
      <c r="O6" s="2"/>
    </row>
    <row r="7" spans="1:15" ht="25.5" customHeight="1" x14ac:dyDescent="0.25">
      <c r="A7" s="5" t="s">
        <v>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1:15" ht="15.75" customHeight="1" x14ac:dyDescent="0.25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ht="7.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ht="38.25" x14ac:dyDescent="0.25">
      <c r="A10" s="9" t="s">
        <v>2</v>
      </c>
      <c r="B10" s="9"/>
      <c r="C10" s="10" t="s">
        <v>3</v>
      </c>
      <c r="D10" s="11" t="s">
        <v>4</v>
      </c>
      <c r="E10" s="10" t="s">
        <v>5</v>
      </c>
      <c r="F10" s="10" t="s">
        <v>6</v>
      </c>
      <c r="G10" s="10" t="s">
        <v>7</v>
      </c>
      <c r="H10" s="11" t="s">
        <v>8</v>
      </c>
      <c r="I10" s="10" t="s">
        <v>9</v>
      </c>
      <c r="J10" s="11" t="s">
        <v>10</v>
      </c>
      <c r="K10" s="10" t="s">
        <v>11</v>
      </c>
      <c r="L10" s="11" t="s">
        <v>12</v>
      </c>
      <c r="M10" s="11" t="s">
        <v>13</v>
      </c>
      <c r="N10" s="11" t="s">
        <v>14</v>
      </c>
      <c r="O10" s="11" t="s">
        <v>15</v>
      </c>
    </row>
    <row r="11" spans="1:15" x14ac:dyDescent="0.25">
      <c r="A11" s="12" t="s">
        <v>16</v>
      </c>
      <c r="B11" s="12"/>
      <c r="C11" s="13"/>
      <c r="D11" s="12"/>
      <c r="E11" s="12"/>
      <c r="F11" s="12"/>
      <c r="G11" s="14"/>
      <c r="H11" s="15"/>
      <c r="I11" s="15"/>
      <c r="J11" s="15"/>
      <c r="K11" s="15"/>
      <c r="L11" s="15"/>
      <c r="M11" s="15"/>
      <c r="N11" s="15"/>
      <c r="O11" s="15"/>
    </row>
    <row r="12" spans="1:15" x14ac:dyDescent="0.25">
      <c r="A12" s="16">
        <v>1</v>
      </c>
      <c r="B12" s="17" t="s">
        <v>17</v>
      </c>
      <c r="C12" s="18" t="s">
        <v>18</v>
      </c>
      <c r="D12" s="19">
        <v>44110</v>
      </c>
      <c r="E12" s="20" t="s">
        <v>19</v>
      </c>
      <c r="F12" s="21" t="s">
        <v>20</v>
      </c>
      <c r="G12" s="22">
        <v>450000</v>
      </c>
      <c r="H12" s="23">
        <v>-97658.66</v>
      </c>
      <c r="I12" s="23">
        <v>-8954.4</v>
      </c>
      <c r="J12" s="23">
        <v>-4742.3999999999996</v>
      </c>
      <c r="K12" s="23">
        <v>0</v>
      </c>
      <c r="L12" s="23">
        <v>0</v>
      </c>
      <c r="M12" s="23">
        <f>J12+I12+K12+L12</f>
        <v>-13696.8</v>
      </c>
      <c r="N12" s="23">
        <v>-111355.46</v>
      </c>
      <c r="O12" s="23">
        <v>338644.54</v>
      </c>
    </row>
    <row r="13" spans="1:15" x14ac:dyDescent="0.25">
      <c r="A13" s="16">
        <v>2</v>
      </c>
      <c r="B13" s="20" t="s">
        <v>21</v>
      </c>
      <c r="C13" s="21" t="s">
        <v>22</v>
      </c>
      <c r="D13" s="24">
        <v>44110</v>
      </c>
      <c r="E13" s="20" t="s">
        <v>23</v>
      </c>
      <c r="F13" s="21" t="s">
        <v>20</v>
      </c>
      <c r="G13" s="22">
        <v>225000</v>
      </c>
      <c r="H13" s="23">
        <v>-42032.88</v>
      </c>
      <c r="I13" s="23">
        <v>-6457.5</v>
      </c>
      <c r="J13" s="23">
        <v>-4742.3999999999996</v>
      </c>
      <c r="K13" s="23">
        <v>0</v>
      </c>
      <c r="L13" s="23">
        <v>0</v>
      </c>
      <c r="M13" s="23">
        <f>J13+I13+K13+L13</f>
        <v>-11199.9</v>
      </c>
      <c r="N13" s="23">
        <v>-53232.78</v>
      </c>
      <c r="O13" s="23">
        <v>171767.22</v>
      </c>
    </row>
    <row r="14" spans="1:15" x14ac:dyDescent="0.25">
      <c r="A14" s="16">
        <v>3</v>
      </c>
      <c r="B14" s="25" t="s">
        <v>24</v>
      </c>
      <c r="C14" s="21" t="s">
        <v>22</v>
      </c>
      <c r="D14" s="24">
        <v>44123</v>
      </c>
      <c r="E14" s="20" t="s">
        <v>25</v>
      </c>
      <c r="F14" s="21" t="s">
        <v>20</v>
      </c>
      <c r="G14" s="22">
        <v>80000</v>
      </c>
      <c r="H14" s="22">
        <v>-7400.86</v>
      </c>
      <c r="I14" s="22">
        <v>-2296</v>
      </c>
      <c r="J14" s="22">
        <v>-2432</v>
      </c>
      <c r="K14" s="22">
        <v>0</v>
      </c>
      <c r="L14" s="22">
        <v>0</v>
      </c>
      <c r="M14" s="22">
        <f>J14+I14+K14+L14</f>
        <v>-4728</v>
      </c>
      <c r="N14" s="22">
        <v>-12128.86</v>
      </c>
      <c r="O14" s="22">
        <v>67871.14</v>
      </c>
    </row>
    <row r="15" spans="1:15" x14ac:dyDescent="0.25">
      <c r="A15" s="16">
        <v>4</v>
      </c>
      <c r="B15" s="17" t="s">
        <v>26</v>
      </c>
      <c r="C15" s="18" t="s">
        <v>22</v>
      </c>
      <c r="D15" s="19">
        <v>44151</v>
      </c>
      <c r="E15" s="20" t="s">
        <v>27</v>
      </c>
      <c r="F15" s="21" t="s">
        <v>20</v>
      </c>
      <c r="G15" s="22">
        <v>85000</v>
      </c>
      <c r="H15" s="23">
        <v>-8576.98</v>
      </c>
      <c r="I15" s="23">
        <v>-2439.5</v>
      </c>
      <c r="J15" s="23">
        <v>-2584</v>
      </c>
      <c r="K15" s="23">
        <v>0</v>
      </c>
      <c r="L15" s="23">
        <v>0</v>
      </c>
      <c r="M15" s="23">
        <f>J15+I15+K15+L15</f>
        <v>-5023.5</v>
      </c>
      <c r="N15" s="23">
        <v>-13600.48</v>
      </c>
      <c r="O15" s="23">
        <v>71399.520000000004</v>
      </c>
    </row>
    <row r="16" spans="1:15" ht="26.25" x14ac:dyDescent="0.25">
      <c r="A16" s="16">
        <v>5</v>
      </c>
      <c r="B16" s="20" t="s">
        <v>28</v>
      </c>
      <c r="C16" s="21" t="s">
        <v>18</v>
      </c>
      <c r="D16" s="24">
        <v>44319</v>
      </c>
      <c r="E16" s="20" t="s">
        <v>29</v>
      </c>
      <c r="F16" s="26" t="s">
        <v>30</v>
      </c>
      <c r="G16" s="27">
        <v>25000</v>
      </c>
      <c r="H16" s="22">
        <v>0</v>
      </c>
      <c r="I16" s="22">
        <v>-717.5</v>
      </c>
      <c r="J16" s="22">
        <v>-760</v>
      </c>
      <c r="K16" s="22">
        <v>0</v>
      </c>
      <c r="L16" s="22">
        <v>0</v>
      </c>
      <c r="M16" s="22">
        <f>+I16+J16</f>
        <v>-1477.5</v>
      </c>
      <c r="N16" s="22">
        <f>+M16</f>
        <v>-1477.5</v>
      </c>
      <c r="O16" s="22">
        <v>23522.5</v>
      </c>
    </row>
    <row r="17" spans="1:15" ht="26.25" x14ac:dyDescent="0.25">
      <c r="A17" s="16">
        <v>6</v>
      </c>
      <c r="B17" s="20" t="s">
        <v>31</v>
      </c>
      <c r="C17" s="21" t="s">
        <v>18</v>
      </c>
      <c r="D17" s="24">
        <v>44124</v>
      </c>
      <c r="E17" s="20" t="s">
        <v>29</v>
      </c>
      <c r="F17" s="26" t="s">
        <v>30</v>
      </c>
      <c r="G17" s="22">
        <v>28500</v>
      </c>
      <c r="H17" s="22">
        <v>0</v>
      </c>
      <c r="I17" s="22">
        <v>-817.95</v>
      </c>
      <c r="J17" s="22">
        <v>-866.4</v>
      </c>
      <c r="K17" s="22">
        <v>0</v>
      </c>
      <c r="L17" s="22">
        <v>0</v>
      </c>
      <c r="M17" s="22">
        <f>J17+I17+K17+L17</f>
        <v>-1684.35</v>
      </c>
      <c r="N17" s="22">
        <v>-1684.35</v>
      </c>
      <c r="O17" s="22">
        <v>26815.65</v>
      </c>
    </row>
    <row r="18" spans="1:15" ht="30.75" customHeight="1" thickBot="1" x14ac:dyDescent="0.3">
      <c r="A18" s="28">
        <v>7</v>
      </c>
      <c r="B18" s="29" t="s">
        <v>32</v>
      </c>
      <c r="C18" s="18" t="s">
        <v>22</v>
      </c>
      <c r="D18" s="19">
        <v>44124</v>
      </c>
      <c r="E18" s="20" t="s">
        <v>33</v>
      </c>
      <c r="F18" s="26" t="s">
        <v>30</v>
      </c>
      <c r="G18" s="30">
        <v>20000</v>
      </c>
      <c r="H18" s="23">
        <v>0</v>
      </c>
      <c r="I18" s="23">
        <v>-574</v>
      </c>
      <c r="J18" s="23">
        <v>-608</v>
      </c>
      <c r="K18" s="23">
        <v>0</v>
      </c>
      <c r="L18" s="23">
        <v>0</v>
      </c>
      <c r="M18" s="23">
        <f>J18+I18+K18+L18</f>
        <v>-1182</v>
      </c>
      <c r="N18" s="23">
        <v>-1182</v>
      </c>
      <c r="O18" s="23">
        <v>18818</v>
      </c>
    </row>
    <row r="19" spans="1:15" ht="15.75" thickBot="1" x14ac:dyDescent="0.3">
      <c r="A19" s="31" t="s">
        <v>34</v>
      </c>
      <c r="B19" s="32"/>
      <c r="C19" s="32"/>
      <c r="D19" s="32"/>
      <c r="E19" s="32"/>
      <c r="F19" s="33"/>
      <c r="G19" s="34">
        <f t="shared" ref="G19:O19" si="0">SUM(G12:G18)</f>
        <v>913500</v>
      </c>
      <c r="H19" s="35">
        <f t="shared" si="0"/>
        <v>-155669.38</v>
      </c>
      <c r="I19" s="35">
        <f>SUM(I12:I18)</f>
        <v>-22256.850000000002</v>
      </c>
      <c r="J19" s="35">
        <f>SUM(J12:J18)</f>
        <v>-16735.199999999997</v>
      </c>
      <c r="K19" s="35">
        <f t="shared" si="0"/>
        <v>0</v>
      </c>
      <c r="L19" s="35">
        <f t="shared" si="0"/>
        <v>0</v>
      </c>
      <c r="M19" s="35">
        <f>SUM(M12:M18)</f>
        <v>-38992.049999999996</v>
      </c>
      <c r="N19" s="35">
        <f t="shared" si="0"/>
        <v>-194661.43</v>
      </c>
      <c r="O19" s="36">
        <f t="shared" si="0"/>
        <v>718838.57000000007</v>
      </c>
    </row>
    <row r="20" spans="1:15" x14ac:dyDescent="0.25">
      <c r="A20" s="12" t="s">
        <v>35</v>
      </c>
      <c r="B20" s="12" t="s">
        <v>36</v>
      </c>
      <c r="C20" s="13"/>
      <c r="D20" s="12"/>
      <c r="E20" s="12"/>
      <c r="F20" s="12"/>
      <c r="G20" s="12"/>
      <c r="H20" s="37"/>
      <c r="I20" s="37"/>
      <c r="J20" s="37"/>
      <c r="K20" s="37"/>
      <c r="L20" s="37"/>
      <c r="M20" s="37"/>
      <c r="N20" s="37"/>
      <c r="O20" s="37"/>
    </row>
    <row r="21" spans="1:15" x14ac:dyDescent="0.25">
      <c r="A21" s="20">
        <v>8</v>
      </c>
      <c r="B21" s="20" t="s">
        <v>37</v>
      </c>
      <c r="C21" s="21" t="s">
        <v>22</v>
      </c>
      <c r="D21" s="24">
        <v>44075</v>
      </c>
      <c r="E21" s="20" t="s">
        <v>38</v>
      </c>
      <c r="F21" s="21" t="s">
        <v>20</v>
      </c>
      <c r="G21" s="38">
        <v>320010</v>
      </c>
      <c r="H21" s="39">
        <v>-65161.16</v>
      </c>
      <c r="I21" s="39">
        <v>-8954.4</v>
      </c>
      <c r="J21" s="39">
        <v>-4742.3999999999996</v>
      </c>
      <c r="K21" s="22">
        <v>0</v>
      </c>
      <c r="L21" s="22">
        <v>0</v>
      </c>
      <c r="M21" s="22">
        <f>J21+I21+K21+L21</f>
        <v>-13696.8</v>
      </c>
      <c r="N21" s="39">
        <v>-78857.960000000006</v>
      </c>
      <c r="O21" s="40">
        <v>241152.04</v>
      </c>
    </row>
    <row r="22" spans="1:15" x14ac:dyDescent="0.25">
      <c r="A22" s="20">
        <v>9</v>
      </c>
      <c r="B22" s="20" t="s">
        <v>39</v>
      </c>
      <c r="C22" s="21" t="s">
        <v>18</v>
      </c>
      <c r="D22" s="24">
        <v>44088</v>
      </c>
      <c r="E22" s="20" t="s">
        <v>40</v>
      </c>
      <c r="F22" s="21" t="s">
        <v>20</v>
      </c>
      <c r="G22" s="38">
        <v>175000</v>
      </c>
      <c r="H22" s="39">
        <v>-29891.63</v>
      </c>
      <c r="I22" s="39">
        <v>-5022.5</v>
      </c>
      <c r="J22" s="39">
        <v>-4742.3999999999996</v>
      </c>
      <c r="K22" s="22">
        <v>0</v>
      </c>
      <c r="L22" s="22">
        <v>0</v>
      </c>
      <c r="M22" s="22">
        <f>J22+I22+K22+L22</f>
        <v>-9764.9</v>
      </c>
      <c r="N22" s="39">
        <v>-39656.53</v>
      </c>
      <c r="O22" s="40">
        <v>135343.47</v>
      </c>
    </row>
    <row r="23" spans="1:15" ht="15.75" thickBot="1" x14ac:dyDescent="0.3">
      <c r="A23" s="16">
        <v>10</v>
      </c>
      <c r="B23" s="20" t="s">
        <v>41</v>
      </c>
      <c r="C23" s="21" t="s">
        <v>22</v>
      </c>
      <c r="D23" s="24">
        <v>42248</v>
      </c>
      <c r="E23" s="20" t="s">
        <v>42</v>
      </c>
      <c r="F23" s="21" t="s">
        <v>20</v>
      </c>
      <c r="G23" s="38">
        <v>70000</v>
      </c>
      <c r="H23" s="39">
        <v>-5368.47</v>
      </c>
      <c r="I23" s="39">
        <v>-2009</v>
      </c>
      <c r="J23" s="39">
        <v>-2128</v>
      </c>
      <c r="K23" s="22">
        <v>0</v>
      </c>
      <c r="L23" s="22">
        <v>0</v>
      </c>
      <c r="M23" s="22">
        <f>J23+I23+K23+L23</f>
        <v>-4137</v>
      </c>
      <c r="N23" s="39">
        <v>-9505.4699999999993</v>
      </c>
      <c r="O23" s="40">
        <v>60494.53</v>
      </c>
    </row>
    <row r="24" spans="1:15" ht="15.75" thickBot="1" x14ac:dyDescent="0.3">
      <c r="A24" s="31" t="s">
        <v>34</v>
      </c>
      <c r="B24" s="32"/>
      <c r="C24" s="32"/>
      <c r="D24" s="32"/>
      <c r="E24" s="32"/>
      <c r="F24" s="33"/>
      <c r="G24" s="34">
        <f t="shared" ref="G24:O24" si="1">SUM(G21:G23)</f>
        <v>565010</v>
      </c>
      <c r="H24" s="41">
        <f t="shared" si="1"/>
        <v>-100421.26000000001</v>
      </c>
      <c r="I24" s="41">
        <f>SUM(I21:I23)</f>
        <v>-15985.9</v>
      </c>
      <c r="J24" s="41">
        <f>SUM(J21:J23)</f>
        <v>-11612.8</v>
      </c>
      <c r="K24" s="41">
        <f t="shared" si="1"/>
        <v>0</v>
      </c>
      <c r="L24" s="35">
        <f t="shared" si="1"/>
        <v>0</v>
      </c>
      <c r="M24" s="35">
        <f t="shared" si="1"/>
        <v>-27598.699999999997</v>
      </c>
      <c r="N24" s="41">
        <f t="shared" si="1"/>
        <v>-128019.96</v>
      </c>
      <c r="O24" s="42">
        <f t="shared" si="1"/>
        <v>436990.04000000004</v>
      </c>
    </row>
    <row r="25" spans="1:15" x14ac:dyDescent="0.25">
      <c r="A25" s="12" t="s">
        <v>43</v>
      </c>
      <c r="B25" s="12"/>
      <c r="C25" s="13"/>
      <c r="D25" s="12"/>
      <c r="E25" s="12"/>
      <c r="F25" s="12"/>
      <c r="G25" s="14"/>
      <c r="H25" s="15"/>
      <c r="I25" s="15"/>
      <c r="J25" s="15"/>
      <c r="K25" s="15"/>
      <c r="L25" s="15"/>
      <c r="M25" s="15"/>
      <c r="N25" s="15"/>
      <c r="O25" s="15"/>
    </row>
    <row r="26" spans="1:15" x14ac:dyDescent="0.25">
      <c r="A26" s="16">
        <v>11</v>
      </c>
      <c r="B26" s="20" t="s">
        <v>44</v>
      </c>
      <c r="C26" s="21" t="s">
        <v>18</v>
      </c>
      <c r="D26" s="24">
        <v>41153</v>
      </c>
      <c r="E26" s="20" t="s">
        <v>45</v>
      </c>
      <c r="F26" s="21" t="s">
        <v>20</v>
      </c>
      <c r="G26" s="43">
        <v>320010</v>
      </c>
      <c r="H26" s="23">
        <v>-65161.16</v>
      </c>
      <c r="I26" s="23">
        <v>-8954.4</v>
      </c>
      <c r="J26" s="23">
        <v>-4742.3999999999996</v>
      </c>
      <c r="K26" s="23">
        <v>0</v>
      </c>
      <c r="L26" s="23">
        <v>-20000</v>
      </c>
      <c r="M26" s="23">
        <f>J26+I26+K26+L26</f>
        <v>-33696.800000000003</v>
      </c>
      <c r="N26" s="23">
        <v>-98857.96</v>
      </c>
      <c r="O26" s="23">
        <v>221152.04</v>
      </c>
    </row>
    <row r="27" spans="1:15" x14ac:dyDescent="0.25">
      <c r="A27" s="16">
        <v>12</v>
      </c>
      <c r="B27" s="20" t="s">
        <v>46</v>
      </c>
      <c r="C27" s="21" t="s">
        <v>18</v>
      </c>
      <c r="D27" s="24">
        <v>40087</v>
      </c>
      <c r="E27" s="20" t="s">
        <v>25</v>
      </c>
      <c r="F27" s="21" t="s">
        <v>20</v>
      </c>
      <c r="G27" s="38">
        <v>140000</v>
      </c>
      <c r="H27" s="22">
        <v>-21176.83</v>
      </c>
      <c r="I27" s="22">
        <v>-4018</v>
      </c>
      <c r="J27" s="22">
        <v>-4256</v>
      </c>
      <c r="K27" s="22">
        <v>-1350.12</v>
      </c>
      <c r="L27" s="22">
        <v>0</v>
      </c>
      <c r="M27" s="22">
        <f>J27+I27+K27+L27</f>
        <v>-9624.119999999999</v>
      </c>
      <c r="N27" s="22">
        <v>-30800.95</v>
      </c>
      <c r="O27" s="22">
        <v>109199.05</v>
      </c>
    </row>
    <row r="28" spans="1:15" x14ac:dyDescent="0.25">
      <c r="A28" s="16">
        <v>13</v>
      </c>
      <c r="B28" s="20" t="s">
        <v>47</v>
      </c>
      <c r="C28" s="21" t="s">
        <v>22</v>
      </c>
      <c r="D28" s="24">
        <v>41334</v>
      </c>
      <c r="E28" s="20" t="s">
        <v>48</v>
      </c>
      <c r="F28" s="21" t="s">
        <v>20</v>
      </c>
      <c r="G28" s="38">
        <v>85000</v>
      </c>
      <c r="H28" s="22">
        <v>-8576.98</v>
      </c>
      <c r="I28" s="22">
        <v>-2439.5</v>
      </c>
      <c r="J28" s="22">
        <v>-2584</v>
      </c>
      <c r="K28" s="22">
        <v>0</v>
      </c>
      <c r="L28" s="22">
        <v>0</v>
      </c>
      <c r="M28" s="22">
        <f>J28+I28+K28+L28</f>
        <v>-5023.5</v>
      </c>
      <c r="N28" s="22">
        <v>-13600.48</v>
      </c>
      <c r="O28" s="22">
        <v>71399.520000000004</v>
      </c>
    </row>
    <row r="29" spans="1:15" x14ac:dyDescent="0.25">
      <c r="A29" s="16">
        <v>14</v>
      </c>
      <c r="B29" s="20" t="s">
        <v>49</v>
      </c>
      <c r="C29" s="21" t="s">
        <v>22</v>
      </c>
      <c r="D29" s="24">
        <v>42156</v>
      </c>
      <c r="E29" s="20" t="s">
        <v>50</v>
      </c>
      <c r="F29" s="21" t="s">
        <v>20</v>
      </c>
      <c r="G29" s="38">
        <v>80000</v>
      </c>
      <c r="H29" s="22">
        <v>-7063.33</v>
      </c>
      <c r="I29" s="22">
        <v>-2296</v>
      </c>
      <c r="J29" s="22">
        <v>-2432</v>
      </c>
      <c r="K29" s="22">
        <v>-1350.12</v>
      </c>
      <c r="L29" s="22">
        <v>0</v>
      </c>
      <c r="M29" s="22">
        <f>J29+I29+K29+L29</f>
        <v>-6078.12</v>
      </c>
      <c r="N29" s="22">
        <v>-13141.45</v>
      </c>
      <c r="O29" s="22">
        <v>66858.55</v>
      </c>
    </row>
    <row r="30" spans="1:15" ht="15.75" thickBot="1" x14ac:dyDescent="0.3">
      <c r="A30" s="44">
        <v>15</v>
      </c>
      <c r="B30" s="45" t="s">
        <v>51</v>
      </c>
      <c r="C30" s="46" t="s">
        <v>18</v>
      </c>
      <c r="D30" s="47">
        <v>44470</v>
      </c>
      <c r="E30" s="45" t="s">
        <v>52</v>
      </c>
      <c r="F30" s="46" t="s">
        <v>20</v>
      </c>
      <c r="G30" s="48">
        <v>50000</v>
      </c>
      <c r="H30" s="23">
        <v>-1854</v>
      </c>
      <c r="I30" s="23">
        <v>-1435</v>
      </c>
      <c r="J30" s="23">
        <v>-1520</v>
      </c>
      <c r="K30" s="23">
        <v>0</v>
      </c>
      <c r="L30" s="23">
        <v>0</v>
      </c>
      <c r="M30" s="23">
        <f>J30+I30+K30+L30</f>
        <v>-2955</v>
      </c>
      <c r="N30" s="23">
        <v>-4809</v>
      </c>
      <c r="O30" s="23">
        <v>45191</v>
      </c>
    </row>
    <row r="31" spans="1:15" ht="15.75" thickBot="1" x14ac:dyDescent="0.3">
      <c r="A31" s="31" t="s">
        <v>34</v>
      </c>
      <c r="B31" s="32"/>
      <c r="C31" s="32"/>
      <c r="D31" s="32"/>
      <c r="E31" s="32"/>
      <c r="F31" s="33"/>
      <c r="G31" s="49">
        <f t="shared" ref="G31:O31" si="2">SUM(G26:G30)</f>
        <v>675010</v>
      </c>
      <c r="H31" s="50">
        <f t="shared" si="2"/>
        <v>-103832.3</v>
      </c>
      <c r="I31" s="35">
        <f>SUM(I26:I30)</f>
        <v>-19142.900000000001</v>
      </c>
      <c r="J31" s="35">
        <f>SUM(J26:J30)</f>
        <v>-15534.4</v>
      </c>
      <c r="K31" s="35">
        <f t="shared" si="2"/>
        <v>-2700.24</v>
      </c>
      <c r="L31" s="35">
        <f t="shared" si="2"/>
        <v>-20000</v>
      </c>
      <c r="M31" s="35">
        <f t="shared" si="2"/>
        <v>-57377.54</v>
      </c>
      <c r="N31" s="35">
        <f t="shared" si="2"/>
        <v>-161209.84000000003</v>
      </c>
      <c r="O31" s="36">
        <f t="shared" si="2"/>
        <v>513800.16000000003</v>
      </c>
    </row>
    <row r="32" spans="1:15" x14ac:dyDescent="0.25">
      <c r="A32" s="12" t="s">
        <v>53</v>
      </c>
      <c r="B32" s="12"/>
      <c r="C32" s="13"/>
      <c r="D32" s="12"/>
      <c r="E32" s="12"/>
      <c r="F32" s="12"/>
      <c r="G32" s="14"/>
      <c r="H32" s="15"/>
      <c r="I32" s="15"/>
      <c r="J32" s="15"/>
      <c r="K32" s="15"/>
      <c r="L32" s="15"/>
      <c r="M32" s="15"/>
      <c r="N32" s="15"/>
      <c r="O32" s="15"/>
    </row>
    <row r="33" spans="1:15" x14ac:dyDescent="0.25">
      <c r="A33" s="16">
        <v>16</v>
      </c>
      <c r="B33" s="17" t="s">
        <v>54</v>
      </c>
      <c r="C33" s="18" t="s">
        <v>22</v>
      </c>
      <c r="D33" s="19">
        <v>44088</v>
      </c>
      <c r="E33" s="20" t="s">
        <v>55</v>
      </c>
      <c r="F33" s="21" t="s">
        <v>20</v>
      </c>
      <c r="G33" s="22">
        <v>175000</v>
      </c>
      <c r="H33" s="23">
        <v>-29891.63</v>
      </c>
      <c r="I33" s="23">
        <v>-5022.5</v>
      </c>
      <c r="J33" s="23">
        <v>-4742.3999999999996</v>
      </c>
      <c r="K33" s="23">
        <v>0</v>
      </c>
      <c r="L33" s="23">
        <v>0</v>
      </c>
      <c r="M33" s="23">
        <f t="shared" ref="M33:M42" si="3">J33+I33+K33+L33</f>
        <v>-9764.9</v>
      </c>
      <c r="N33" s="23">
        <v>-39656.53</v>
      </c>
      <c r="O33" s="23">
        <v>135343.47</v>
      </c>
    </row>
    <row r="34" spans="1:15" x14ac:dyDescent="0.25">
      <c r="A34" s="16">
        <v>17</v>
      </c>
      <c r="B34" s="20" t="s">
        <v>56</v>
      </c>
      <c r="C34" s="21" t="s">
        <v>18</v>
      </c>
      <c r="D34" s="24">
        <v>38231</v>
      </c>
      <c r="E34" s="17" t="s">
        <v>57</v>
      </c>
      <c r="F34" s="21" t="s">
        <v>20</v>
      </c>
      <c r="G34" s="43">
        <v>81300</v>
      </c>
      <c r="H34" s="23">
        <v>-7706.65</v>
      </c>
      <c r="I34" s="23">
        <v>-2333.31</v>
      </c>
      <c r="J34" s="23">
        <v>-2471.52</v>
      </c>
      <c r="K34" s="23">
        <v>0</v>
      </c>
      <c r="L34" s="23">
        <v>0</v>
      </c>
      <c r="M34" s="23">
        <f t="shared" si="3"/>
        <v>-4804.83</v>
      </c>
      <c r="N34" s="23">
        <v>-12511.48</v>
      </c>
      <c r="O34" s="23">
        <v>68788.52</v>
      </c>
    </row>
    <row r="35" spans="1:15" x14ac:dyDescent="0.25">
      <c r="A35" s="16">
        <v>18</v>
      </c>
      <c r="B35" s="20" t="s">
        <v>58</v>
      </c>
      <c r="C35" s="21" t="s">
        <v>22</v>
      </c>
      <c r="D35" s="24">
        <v>39995</v>
      </c>
      <c r="E35" s="20" t="s">
        <v>57</v>
      </c>
      <c r="F35" s="21" t="s">
        <v>20</v>
      </c>
      <c r="G35" s="43">
        <v>75000</v>
      </c>
      <c r="H35" s="23">
        <v>-6309.37</v>
      </c>
      <c r="I35" s="23">
        <v>-2152.5</v>
      </c>
      <c r="J35" s="23">
        <v>-2280</v>
      </c>
      <c r="K35" s="23">
        <v>0</v>
      </c>
      <c r="L35" s="23">
        <v>0</v>
      </c>
      <c r="M35" s="23">
        <f t="shared" si="3"/>
        <v>-4432.5</v>
      </c>
      <c r="N35" s="23">
        <v>-10741.87</v>
      </c>
      <c r="O35" s="23">
        <v>64258.13</v>
      </c>
    </row>
    <row r="36" spans="1:15" x14ac:dyDescent="0.25">
      <c r="A36" s="16">
        <v>19</v>
      </c>
      <c r="B36" s="20" t="s">
        <v>59</v>
      </c>
      <c r="C36" s="21" t="s">
        <v>22</v>
      </c>
      <c r="D36" s="24">
        <v>40603</v>
      </c>
      <c r="E36" s="20" t="s">
        <v>60</v>
      </c>
      <c r="F36" s="21" t="s">
        <v>20</v>
      </c>
      <c r="G36" s="43">
        <v>62500</v>
      </c>
      <c r="H36" s="23">
        <v>-3957.12</v>
      </c>
      <c r="I36" s="23">
        <v>-1793.75</v>
      </c>
      <c r="J36" s="23">
        <v>-1900</v>
      </c>
      <c r="K36" s="23">
        <v>0</v>
      </c>
      <c r="L36" s="23">
        <v>0</v>
      </c>
      <c r="M36" s="23">
        <f t="shared" si="3"/>
        <v>-3693.75</v>
      </c>
      <c r="N36" s="23">
        <v>-7650.87</v>
      </c>
      <c r="O36" s="23">
        <v>54849.13</v>
      </c>
    </row>
    <row r="37" spans="1:15" x14ac:dyDescent="0.25">
      <c r="A37" s="16">
        <v>20</v>
      </c>
      <c r="B37" s="20" t="s">
        <v>61</v>
      </c>
      <c r="C37" s="21" t="s">
        <v>22</v>
      </c>
      <c r="D37" s="24">
        <v>43598</v>
      </c>
      <c r="E37" s="20" t="s">
        <v>60</v>
      </c>
      <c r="F37" s="21" t="s">
        <v>20</v>
      </c>
      <c r="G37" s="43">
        <v>50000</v>
      </c>
      <c r="H37" s="23">
        <v>-1854</v>
      </c>
      <c r="I37" s="23">
        <v>-1435</v>
      </c>
      <c r="J37" s="23">
        <v>-1520</v>
      </c>
      <c r="K37" s="23">
        <v>0</v>
      </c>
      <c r="L37" s="23">
        <v>0</v>
      </c>
      <c r="M37" s="23">
        <f t="shared" si="3"/>
        <v>-2955</v>
      </c>
      <c r="N37" s="23">
        <v>-4809</v>
      </c>
      <c r="O37" s="23">
        <v>45191</v>
      </c>
    </row>
    <row r="38" spans="1:15" x14ac:dyDescent="0.25">
      <c r="A38" s="16">
        <v>21</v>
      </c>
      <c r="B38" s="20" t="s">
        <v>62</v>
      </c>
      <c r="C38" s="21" t="s">
        <v>22</v>
      </c>
      <c r="D38" s="24">
        <v>38231</v>
      </c>
      <c r="E38" s="17" t="s">
        <v>57</v>
      </c>
      <c r="F38" s="21" t="s">
        <v>63</v>
      </c>
      <c r="G38" s="43">
        <v>81000</v>
      </c>
      <c r="H38" s="23">
        <v>-7636.08</v>
      </c>
      <c r="I38" s="23">
        <v>-2324.6999999999998</v>
      </c>
      <c r="J38" s="23">
        <v>-2462.4</v>
      </c>
      <c r="K38" s="23">
        <v>0</v>
      </c>
      <c r="L38" s="23">
        <v>0</v>
      </c>
      <c r="M38" s="23">
        <f t="shared" si="3"/>
        <v>-4787.1000000000004</v>
      </c>
      <c r="N38" s="23">
        <v>-12423.18</v>
      </c>
      <c r="O38" s="23">
        <v>68576.820000000007</v>
      </c>
    </row>
    <row r="39" spans="1:15" x14ac:dyDescent="0.25">
      <c r="A39" s="16">
        <v>22</v>
      </c>
      <c r="B39" s="17" t="s">
        <v>64</v>
      </c>
      <c r="C39" s="18" t="s">
        <v>18</v>
      </c>
      <c r="D39" s="19">
        <v>39845</v>
      </c>
      <c r="E39" s="20" t="s">
        <v>65</v>
      </c>
      <c r="F39" s="21" t="s">
        <v>20</v>
      </c>
      <c r="G39" s="43">
        <v>68800</v>
      </c>
      <c r="H39" s="23">
        <v>-4872.63</v>
      </c>
      <c r="I39" s="23">
        <v>-1974.56</v>
      </c>
      <c r="J39" s="23">
        <v>-2091.52</v>
      </c>
      <c r="K39" s="23">
        <v>-1350.12</v>
      </c>
      <c r="L39" s="23">
        <v>0</v>
      </c>
      <c r="M39" s="23">
        <f t="shared" si="3"/>
        <v>-5416.2</v>
      </c>
      <c r="N39" s="23">
        <v>-10288.83</v>
      </c>
      <c r="O39" s="23">
        <v>58511.17</v>
      </c>
    </row>
    <row r="40" spans="1:15" x14ac:dyDescent="0.25">
      <c r="A40" s="16">
        <v>23</v>
      </c>
      <c r="B40" s="17" t="s">
        <v>66</v>
      </c>
      <c r="C40" s="18" t="s">
        <v>18</v>
      </c>
      <c r="D40" s="19">
        <v>44459</v>
      </c>
      <c r="E40" s="20" t="s">
        <v>67</v>
      </c>
      <c r="F40" s="21" t="s">
        <v>20</v>
      </c>
      <c r="G40" s="30">
        <v>80000</v>
      </c>
      <c r="H40" s="23">
        <v>-7400.86</v>
      </c>
      <c r="I40" s="23">
        <v>-2296</v>
      </c>
      <c r="J40" s="23">
        <v>-2432</v>
      </c>
      <c r="K40" s="23">
        <v>0</v>
      </c>
      <c r="L40" s="23">
        <v>0</v>
      </c>
      <c r="M40" s="23">
        <f t="shared" si="3"/>
        <v>-4728</v>
      </c>
      <c r="N40" s="23">
        <v>-12128.86</v>
      </c>
      <c r="O40" s="23">
        <v>67871.14</v>
      </c>
    </row>
    <row r="41" spans="1:15" ht="26.25" x14ac:dyDescent="0.25">
      <c r="A41" s="16">
        <v>24</v>
      </c>
      <c r="B41" s="17" t="s">
        <v>68</v>
      </c>
      <c r="C41" s="18" t="s">
        <v>22</v>
      </c>
      <c r="D41" s="19">
        <v>43598</v>
      </c>
      <c r="E41" s="51" t="s">
        <v>69</v>
      </c>
      <c r="F41" s="18" t="s">
        <v>20</v>
      </c>
      <c r="G41" s="30">
        <v>65000</v>
      </c>
      <c r="H41" s="23">
        <v>-4427.57</v>
      </c>
      <c r="I41" s="23">
        <v>-1865.5</v>
      </c>
      <c r="J41" s="23">
        <v>-1976</v>
      </c>
      <c r="K41" s="23">
        <v>0</v>
      </c>
      <c r="L41" s="23">
        <v>0</v>
      </c>
      <c r="M41" s="23">
        <f t="shared" si="3"/>
        <v>-3841.5</v>
      </c>
      <c r="N41" s="23">
        <v>-8269.07</v>
      </c>
      <c r="O41" s="23">
        <v>56730.93</v>
      </c>
    </row>
    <row r="42" spans="1:15" ht="26.25" x14ac:dyDescent="0.25">
      <c r="A42" s="16">
        <v>25</v>
      </c>
      <c r="B42" s="17" t="s">
        <v>70</v>
      </c>
      <c r="C42" s="18" t="s">
        <v>18</v>
      </c>
      <c r="D42" s="19">
        <v>44460</v>
      </c>
      <c r="E42" s="51" t="s">
        <v>69</v>
      </c>
      <c r="F42" s="18" t="s">
        <v>20</v>
      </c>
      <c r="G42" s="30">
        <v>80000</v>
      </c>
      <c r="H42" s="23">
        <v>-7400.86</v>
      </c>
      <c r="I42" s="23">
        <v>-2296</v>
      </c>
      <c r="J42" s="23">
        <v>-2432</v>
      </c>
      <c r="K42" s="23">
        <v>0</v>
      </c>
      <c r="L42" s="23">
        <v>0</v>
      </c>
      <c r="M42" s="23">
        <f t="shared" si="3"/>
        <v>-4728</v>
      </c>
      <c r="N42" s="23">
        <v>-12128.86</v>
      </c>
      <c r="O42" s="23">
        <v>67871.14</v>
      </c>
    </row>
    <row r="43" spans="1:15" ht="15.75" thickBot="1" x14ac:dyDescent="0.3">
      <c r="A43" s="52" t="s">
        <v>34</v>
      </c>
      <c r="B43" s="53"/>
      <c r="C43" s="53"/>
      <c r="D43" s="53"/>
      <c r="E43" s="53"/>
      <c r="F43" s="54"/>
      <c r="G43" s="55">
        <f t="shared" ref="G43:M43" si="4">SUM(G33:G42)</f>
        <v>818600</v>
      </c>
      <c r="H43" s="56">
        <f>SUM(H33:H42)</f>
        <v>-81456.77</v>
      </c>
      <c r="I43" s="56">
        <f>SUM(I33:I42)</f>
        <v>-23493.82</v>
      </c>
      <c r="J43" s="56">
        <f>SUM(J33:J42)</f>
        <v>-24307.84</v>
      </c>
      <c r="K43" s="56">
        <f t="shared" si="4"/>
        <v>-1350.12</v>
      </c>
      <c r="L43" s="56">
        <f t="shared" si="4"/>
        <v>0</v>
      </c>
      <c r="M43" s="56">
        <f t="shared" si="4"/>
        <v>-49151.78</v>
      </c>
      <c r="N43" s="56">
        <f>SUM(N33:N42)</f>
        <v>-130608.55</v>
      </c>
      <c r="O43" s="57">
        <f>SUM(O33:O42)</f>
        <v>687991.45000000007</v>
      </c>
    </row>
    <row r="44" spans="1:15" x14ac:dyDescent="0.25">
      <c r="A44" s="12" t="s">
        <v>71</v>
      </c>
      <c r="B44" s="12"/>
      <c r="C44" s="13"/>
      <c r="D44" s="12"/>
      <c r="E44" s="12"/>
      <c r="F44" s="12"/>
      <c r="G44" s="14"/>
      <c r="H44" s="15"/>
      <c r="I44" s="15"/>
      <c r="J44" s="15"/>
      <c r="K44" s="15"/>
      <c r="L44" s="15"/>
      <c r="M44" s="15"/>
      <c r="N44" s="15"/>
      <c r="O44" s="15"/>
    </row>
    <row r="45" spans="1:15" x14ac:dyDescent="0.25">
      <c r="A45" s="16">
        <v>26</v>
      </c>
      <c r="B45" s="20" t="s">
        <v>72</v>
      </c>
      <c r="C45" s="21" t="s">
        <v>18</v>
      </c>
      <c r="D45" s="24">
        <v>39083</v>
      </c>
      <c r="E45" s="20" t="s">
        <v>73</v>
      </c>
      <c r="F45" s="21" t="s">
        <v>20</v>
      </c>
      <c r="G45" s="38">
        <v>320010</v>
      </c>
      <c r="H45" s="23">
        <v>-64823.63</v>
      </c>
      <c r="I45" s="23">
        <v>-8954.4</v>
      </c>
      <c r="J45" s="23">
        <v>-4742.3999999999996</v>
      </c>
      <c r="K45" s="23">
        <v>-1350.12</v>
      </c>
      <c r="L45" s="23">
        <v>0</v>
      </c>
      <c r="M45" s="23">
        <f t="shared" ref="M45:M51" si="5">J45+I45+K45+L45</f>
        <v>-15046.919999999998</v>
      </c>
      <c r="N45" s="23">
        <v>-79870.55</v>
      </c>
      <c r="O45" s="23">
        <v>240139.45</v>
      </c>
    </row>
    <row r="46" spans="1:15" x14ac:dyDescent="0.25">
      <c r="A46" s="16">
        <v>27</v>
      </c>
      <c r="B46" s="20" t="s">
        <v>74</v>
      </c>
      <c r="C46" s="21" t="s">
        <v>22</v>
      </c>
      <c r="D46" s="24">
        <v>44136</v>
      </c>
      <c r="E46" s="20" t="s">
        <v>75</v>
      </c>
      <c r="F46" s="21" t="s">
        <v>20</v>
      </c>
      <c r="G46" s="38">
        <v>160000</v>
      </c>
      <c r="H46" s="23">
        <v>-26249.26</v>
      </c>
      <c r="I46" s="23">
        <v>-4592</v>
      </c>
      <c r="J46" s="23">
        <v>-4742.3999999999996</v>
      </c>
      <c r="K46" s="23">
        <v>0</v>
      </c>
      <c r="L46" s="23">
        <v>0</v>
      </c>
      <c r="M46" s="23">
        <f t="shared" si="5"/>
        <v>-9334.4</v>
      </c>
      <c r="N46" s="23">
        <v>-35583.660000000003</v>
      </c>
      <c r="O46" s="23">
        <v>124416.34</v>
      </c>
    </row>
    <row r="47" spans="1:15" x14ac:dyDescent="0.25">
      <c r="A47" s="16">
        <v>28</v>
      </c>
      <c r="B47" s="20" t="s">
        <v>76</v>
      </c>
      <c r="C47" s="21" t="s">
        <v>18</v>
      </c>
      <c r="D47" s="24">
        <v>38272</v>
      </c>
      <c r="E47" s="20" t="s">
        <v>77</v>
      </c>
      <c r="F47" s="21" t="s">
        <v>20</v>
      </c>
      <c r="G47" s="38">
        <v>150000</v>
      </c>
      <c r="H47" s="22">
        <v>-23866.61</v>
      </c>
      <c r="I47" s="22">
        <v>-4305</v>
      </c>
      <c r="J47" s="22">
        <v>-4560</v>
      </c>
      <c r="K47" s="22">
        <v>0</v>
      </c>
      <c r="L47" s="22">
        <v>0</v>
      </c>
      <c r="M47" s="22">
        <f t="shared" si="5"/>
        <v>-8865</v>
      </c>
      <c r="N47" s="22">
        <v>-32731.61</v>
      </c>
      <c r="O47" s="22">
        <v>117268.39</v>
      </c>
    </row>
    <row r="48" spans="1:15" x14ac:dyDescent="0.25">
      <c r="A48" s="16">
        <v>29</v>
      </c>
      <c r="B48" s="20" t="s">
        <v>78</v>
      </c>
      <c r="C48" s="21" t="s">
        <v>22</v>
      </c>
      <c r="D48" s="24">
        <v>43411</v>
      </c>
      <c r="E48" s="20" t="s">
        <v>79</v>
      </c>
      <c r="F48" s="21" t="s">
        <v>20</v>
      </c>
      <c r="G48" s="38">
        <v>65000</v>
      </c>
      <c r="H48" s="22">
        <v>-4427.57</v>
      </c>
      <c r="I48" s="22">
        <v>-1865.5</v>
      </c>
      <c r="J48" s="22">
        <v>-1976</v>
      </c>
      <c r="K48" s="22">
        <v>0</v>
      </c>
      <c r="L48" s="22">
        <v>0</v>
      </c>
      <c r="M48" s="22">
        <f t="shared" si="5"/>
        <v>-3841.5</v>
      </c>
      <c r="N48" s="22">
        <v>-8269.07</v>
      </c>
      <c r="O48" s="22">
        <v>56730.93</v>
      </c>
    </row>
    <row r="49" spans="1:15" x14ac:dyDescent="0.25">
      <c r="A49" s="16">
        <v>30</v>
      </c>
      <c r="B49" s="20" t="s">
        <v>80</v>
      </c>
      <c r="C49" s="21" t="s">
        <v>22</v>
      </c>
      <c r="D49" s="24">
        <v>41275</v>
      </c>
      <c r="E49" s="20" t="s">
        <v>79</v>
      </c>
      <c r="F49" s="21" t="s">
        <v>20</v>
      </c>
      <c r="G49" s="38">
        <v>70200</v>
      </c>
      <c r="H49" s="23">
        <v>-5406.11</v>
      </c>
      <c r="I49" s="23">
        <v>-2014.74</v>
      </c>
      <c r="J49" s="23">
        <v>-2134.08</v>
      </c>
      <c r="K49" s="23">
        <v>0</v>
      </c>
      <c r="L49" s="23">
        <v>0</v>
      </c>
      <c r="M49" s="23">
        <f t="shared" si="5"/>
        <v>-4148.82</v>
      </c>
      <c r="N49" s="23">
        <v>-9554.93</v>
      </c>
      <c r="O49" s="23">
        <v>60645.07</v>
      </c>
    </row>
    <row r="50" spans="1:15" x14ac:dyDescent="0.25">
      <c r="A50" s="16">
        <v>31</v>
      </c>
      <c r="B50" s="45" t="s">
        <v>81</v>
      </c>
      <c r="C50" s="46" t="s">
        <v>22</v>
      </c>
      <c r="D50" s="47">
        <v>44470</v>
      </c>
      <c r="E50" s="45" t="s">
        <v>82</v>
      </c>
      <c r="F50" s="46" t="s">
        <v>20</v>
      </c>
      <c r="G50" s="48">
        <v>55000</v>
      </c>
      <c r="H50" s="58">
        <v>-2559.6799999999998</v>
      </c>
      <c r="I50" s="58">
        <v>-1578.5</v>
      </c>
      <c r="J50" s="58">
        <v>-1672</v>
      </c>
      <c r="K50" s="58"/>
      <c r="L50" s="58"/>
      <c r="M50" s="23">
        <f t="shared" si="5"/>
        <v>-3250.5</v>
      </c>
      <c r="N50" s="58">
        <v>-5810.18</v>
      </c>
      <c r="O50" s="58">
        <v>49189.82</v>
      </c>
    </row>
    <row r="51" spans="1:15" ht="26.25" thickBot="1" x14ac:dyDescent="0.3">
      <c r="A51" s="28">
        <v>32</v>
      </c>
      <c r="B51" s="59" t="s">
        <v>83</v>
      </c>
      <c r="C51" s="60" t="s">
        <v>18</v>
      </c>
      <c r="D51" s="61">
        <v>43252</v>
      </c>
      <c r="E51" s="59" t="s">
        <v>29</v>
      </c>
      <c r="F51" s="62" t="s">
        <v>30</v>
      </c>
      <c r="G51" s="63">
        <v>25000</v>
      </c>
      <c r="H51" s="64">
        <v>0</v>
      </c>
      <c r="I51" s="64">
        <v>-717.5</v>
      </c>
      <c r="J51" s="64">
        <v>-760</v>
      </c>
      <c r="K51" s="64">
        <v>0</v>
      </c>
      <c r="L51" s="64">
        <v>0</v>
      </c>
      <c r="M51" s="64">
        <f t="shared" si="5"/>
        <v>-1477.5</v>
      </c>
      <c r="N51" s="64">
        <v>-1477.5</v>
      </c>
      <c r="O51" s="64">
        <v>23522.5</v>
      </c>
    </row>
    <row r="52" spans="1:15" ht="15.75" thickBot="1" x14ac:dyDescent="0.3">
      <c r="A52" s="31" t="s">
        <v>34</v>
      </c>
      <c r="B52" s="32"/>
      <c r="C52" s="32"/>
      <c r="D52" s="32"/>
      <c r="E52" s="32"/>
      <c r="F52" s="33"/>
      <c r="G52" s="34">
        <f t="shared" ref="G52:O52" si="6">SUM(G45:G51)</f>
        <v>845210</v>
      </c>
      <c r="H52" s="35">
        <f t="shared" si="6"/>
        <v>-127332.86</v>
      </c>
      <c r="I52" s="35">
        <f>SUM(I45:I51)</f>
        <v>-24027.640000000003</v>
      </c>
      <c r="J52" s="35">
        <f>SUM(J45:J51)</f>
        <v>-20586.879999999997</v>
      </c>
      <c r="K52" s="35">
        <f t="shared" si="6"/>
        <v>-1350.12</v>
      </c>
      <c r="L52" s="35">
        <f t="shared" si="6"/>
        <v>0</v>
      </c>
      <c r="M52" s="35">
        <f t="shared" si="6"/>
        <v>-45964.639999999999</v>
      </c>
      <c r="N52" s="35">
        <f t="shared" si="6"/>
        <v>-173297.5</v>
      </c>
      <c r="O52" s="36">
        <f t="shared" si="6"/>
        <v>671912.5</v>
      </c>
    </row>
    <row r="53" spans="1:15" x14ac:dyDescent="0.25">
      <c r="A53" s="12" t="s">
        <v>84</v>
      </c>
      <c r="B53" s="12"/>
      <c r="C53" s="13"/>
      <c r="D53" s="12"/>
      <c r="E53" s="12"/>
      <c r="F53" s="12"/>
      <c r="G53" s="14"/>
      <c r="H53" s="15"/>
      <c r="I53" s="15"/>
      <c r="J53" s="15"/>
      <c r="K53" s="15"/>
      <c r="L53" s="15"/>
      <c r="M53" s="15"/>
      <c r="N53" s="15"/>
      <c r="O53" s="15"/>
    </row>
    <row r="54" spans="1:15" x14ac:dyDescent="0.25">
      <c r="A54" s="16">
        <v>33</v>
      </c>
      <c r="B54" s="17" t="s">
        <v>85</v>
      </c>
      <c r="C54" s="18" t="s">
        <v>22</v>
      </c>
      <c r="D54" s="65">
        <v>44136</v>
      </c>
      <c r="E54" s="20" t="s">
        <v>55</v>
      </c>
      <c r="F54" s="21" t="s">
        <v>20</v>
      </c>
      <c r="G54" s="66">
        <v>150000</v>
      </c>
      <c r="H54" s="23">
        <v>-23529.08</v>
      </c>
      <c r="I54" s="23">
        <v>-4305</v>
      </c>
      <c r="J54" s="23">
        <v>-4560</v>
      </c>
      <c r="K54" s="23">
        <v>-1350.12</v>
      </c>
      <c r="L54" s="23">
        <v>0</v>
      </c>
      <c r="M54" s="23">
        <f>J54+I54+K54+L54</f>
        <v>-10215.119999999999</v>
      </c>
      <c r="N54" s="23">
        <v>-33744.199999999997</v>
      </c>
      <c r="O54" s="23">
        <v>116255.8</v>
      </c>
    </row>
    <row r="55" spans="1:15" x14ac:dyDescent="0.25">
      <c r="A55" s="16">
        <v>34</v>
      </c>
      <c r="B55" s="20" t="s">
        <v>86</v>
      </c>
      <c r="C55" s="21" t="s">
        <v>18</v>
      </c>
      <c r="D55" s="19">
        <v>44166</v>
      </c>
      <c r="E55" s="20" t="s">
        <v>87</v>
      </c>
      <c r="F55" s="21" t="s">
        <v>20</v>
      </c>
      <c r="G55" s="30">
        <v>80000</v>
      </c>
      <c r="H55" s="23">
        <v>-7400.86</v>
      </c>
      <c r="I55" s="23">
        <v>-2296</v>
      </c>
      <c r="J55" s="23">
        <v>-2432</v>
      </c>
      <c r="K55" s="23">
        <v>0</v>
      </c>
      <c r="L55" s="23">
        <v>0</v>
      </c>
      <c r="M55" s="23">
        <f>J55+I55+K55+L55</f>
        <v>-4728</v>
      </c>
      <c r="N55" s="23">
        <v>-12128.86</v>
      </c>
      <c r="O55" s="23">
        <v>67871.14</v>
      </c>
    </row>
    <row r="56" spans="1:15" x14ac:dyDescent="0.25">
      <c r="A56" s="16">
        <v>35</v>
      </c>
      <c r="B56" s="20" t="s">
        <v>88</v>
      </c>
      <c r="C56" s="21" t="s">
        <v>22</v>
      </c>
      <c r="D56" s="24">
        <v>38504</v>
      </c>
      <c r="E56" s="20" t="s">
        <v>42</v>
      </c>
      <c r="F56" s="21" t="s">
        <v>20</v>
      </c>
      <c r="G56" s="38">
        <v>60000</v>
      </c>
      <c r="H56" s="22">
        <v>-3486.67</v>
      </c>
      <c r="I56" s="22">
        <v>-1722</v>
      </c>
      <c r="J56" s="22">
        <v>-1824</v>
      </c>
      <c r="K56" s="23">
        <v>0</v>
      </c>
      <c r="L56" s="23">
        <v>0</v>
      </c>
      <c r="M56" s="23">
        <f>J56+I56+K56+L56</f>
        <v>-3546</v>
      </c>
      <c r="N56" s="23">
        <v>-7032.67</v>
      </c>
      <c r="O56" s="22">
        <v>52967.33</v>
      </c>
    </row>
    <row r="57" spans="1:15" ht="15.75" thickBot="1" x14ac:dyDescent="0.3">
      <c r="A57" s="44">
        <v>36</v>
      </c>
      <c r="B57" s="45" t="s">
        <v>89</v>
      </c>
      <c r="C57" s="46" t="s">
        <v>22</v>
      </c>
      <c r="D57" s="67">
        <v>41275</v>
      </c>
      <c r="E57" s="45" t="s">
        <v>90</v>
      </c>
      <c r="F57" s="46" t="s">
        <v>20</v>
      </c>
      <c r="G57" s="48">
        <v>60000</v>
      </c>
      <c r="H57" s="22">
        <v>-3486.67</v>
      </c>
      <c r="I57" s="22">
        <v>-1722</v>
      </c>
      <c r="J57" s="22">
        <v>-1824</v>
      </c>
      <c r="K57" s="22">
        <v>0</v>
      </c>
      <c r="L57" s="22">
        <v>0</v>
      </c>
      <c r="M57" s="22">
        <f>J57+I57+K57+L57</f>
        <v>-3546</v>
      </c>
      <c r="N57" s="22">
        <v>-7032.67</v>
      </c>
      <c r="O57" s="22">
        <v>52967.33</v>
      </c>
    </row>
    <row r="58" spans="1:15" ht="15.75" thickBot="1" x14ac:dyDescent="0.3">
      <c r="A58" s="31" t="s">
        <v>34</v>
      </c>
      <c r="B58" s="32"/>
      <c r="C58" s="32"/>
      <c r="D58" s="32"/>
      <c r="E58" s="32"/>
      <c r="F58" s="33"/>
      <c r="G58" s="34">
        <f t="shared" ref="G58:O58" si="7">SUM(G54:G57)</f>
        <v>350000</v>
      </c>
      <c r="H58" s="35">
        <f>SUM(H54:H57)</f>
        <v>-37903.279999999999</v>
      </c>
      <c r="I58" s="35">
        <f>SUM(I54:I57)</f>
        <v>-10045</v>
      </c>
      <c r="J58" s="35">
        <f>SUM(J54:J57)</f>
        <v>-10640</v>
      </c>
      <c r="K58" s="35">
        <f t="shared" si="7"/>
        <v>-1350.12</v>
      </c>
      <c r="L58" s="35">
        <f t="shared" si="7"/>
        <v>0</v>
      </c>
      <c r="M58" s="35">
        <f t="shared" si="7"/>
        <v>-22035.119999999999</v>
      </c>
      <c r="N58" s="35">
        <f t="shared" si="7"/>
        <v>-59938.399999999994</v>
      </c>
      <c r="O58" s="36">
        <f t="shared" si="7"/>
        <v>290061.60000000003</v>
      </c>
    </row>
    <row r="59" spans="1:15" x14ac:dyDescent="0.25">
      <c r="A59" s="12" t="s">
        <v>91</v>
      </c>
      <c r="B59" s="12"/>
      <c r="C59" s="13"/>
      <c r="D59" s="12"/>
      <c r="E59" s="12"/>
      <c r="F59" s="12"/>
      <c r="G59" s="14"/>
      <c r="H59" s="15"/>
      <c r="I59" s="15"/>
      <c r="J59" s="15"/>
      <c r="K59" s="15"/>
      <c r="L59" s="15"/>
      <c r="M59" s="15"/>
      <c r="N59" s="15"/>
      <c r="O59" s="15"/>
    </row>
    <row r="60" spans="1:15" x14ac:dyDescent="0.25">
      <c r="A60" s="16">
        <v>37</v>
      </c>
      <c r="B60" s="20" t="s">
        <v>92</v>
      </c>
      <c r="C60" s="21" t="s">
        <v>18</v>
      </c>
      <c r="D60" s="24">
        <v>38615</v>
      </c>
      <c r="E60" s="20" t="s">
        <v>93</v>
      </c>
      <c r="F60" s="21" t="s">
        <v>20</v>
      </c>
      <c r="G60" s="38">
        <v>148100</v>
      </c>
      <c r="H60" s="68">
        <v>-23082.15</v>
      </c>
      <c r="I60" s="68">
        <v>-4250.47</v>
      </c>
      <c r="J60" s="68">
        <v>-4502.24</v>
      </c>
      <c r="K60" s="68">
        <v>-1350.12</v>
      </c>
      <c r="L60" s="68">
        <v>0</v>
      </c>
      <c r="M60" s="68">
        <f>J60+I60+K60+L60</f>
        <v>-10102.829999999998</v>
      </c>
      <c r="N60" s="68">
        <v>-33184.980000000003</v>
      </c>
      <c r="O60" s="68">
        <f>+G60+N60</f>
        <v>114915.01999999999</v>
      </c>
    </row>
    <row r="61" spans="1:15" ht="15.75" thickBot="1" x14ac:dyDescent="0.3">
      <c r="A61" s="44">
        <v>38</v>
      </c>
      <c r="B61" s="45" t="s">
        <v>94</v>
      </c>
      <c r="C61" s="46" t="s">
        <v>18</v>
      </c>
      <c r="D61" s="47">
        <v>44089</v>
      </c>
      <c r="E61" s="45" t="s">
        <v>95</v>
      </c>
      <c r="F61" s="46" t="s">
        <v>20</v>
      </c>
      <c r="G61" s="69">
        <v>140000</v>
      </c>
      <c r="H61" s="23">
        <v>-21176.83</v>
      </c>
      <c r="I61" s="23">
        <v>-4018</v>
      </c>
      <c r="J61" s="23">
        <v>-4256</v>
      </c>
      <c r="K61" s="23">
        <v>-1350.12</v>
      </c>
      <c r="L61" s="23">
        <v>0</v>
      </c>
      <c r="M61" s="23">
        <f>J61+I61+K61+L61</f>
        <v>-9624.119999999999</v>
      </c>
      <c r="N61" s="23">
        <v>-30800.95</v>
      </c>
      <c r="O61" s="68">
        <f>+G61+N61</f>
        <v>109199.05</v>
      </c>
    </row>
    <row r="62" spans="1:15" ht="15.75" thickBot="1" x14ac:dyDescent="0.3">
      <c r="A62" s="31" t="s">
        <v>34</v>
      </c>
      <c r="B62" s="32"/>
      <c r="C62" s="32"/>
      <c r="D62" s="32"/>
      <c r="E62" s="32"/>
      <c r="F62" s="33"/>
      <c r="G62" s="34">
        <f>SUM(G60:G61)</f>
        <v>288100</v>
      </c>
      <c r="H62" s="35">
        <f>SUM(H60:H61)</f>
        <v>-44258.98</v>
      </c>
      <c r="I62" s="35">
        <f>SUM(I60:I61)</f>
        <v>-8268.4700000000012</v>
      </c>
      <c r="J62" s="35">
        <f>SUM(J60:J61)</f>
        <v>-8758.24</v>
      </c>
      <c r="K62" s="35">
        <f>SUM(K60:K61)</f>
        <v>-2700.24</v>
      </c>
      <c r="L62" s="35">
        <v>0</v>
      </c>
      <c r="M62" s="35">
        <f>SUM(M60:M61)</f>
        <v>-19726.949999999997</v>
      </c>
      <c r="N62" s="35">
        <f>SUM(N60:N61)</f>
        <v>-63985.930000000008</v>
      </c>
      <c r="O62" s="36">
        <f>SUM(O60:O61)</f>
        <v>224114.07</v>
      </c>
    </row>
    <row r="63" spans="1:15" x14ac:dyDescent="0.25">
      <c r="A63" s="12" t="s">
        <v>96</v>
      </c>
      <c r="B63" s="12"/>
      <c r="C63" s="13"/>
      <c r="D63" s="12"/>
      <c r="E63" s="12"/>
      <c r="F63" s="12"/>
      <c r="G63" s="14"/>
      <c r="H63" s="15"/>
      <c r="I63" s="15"/>
      <c r="J63" s="15"/>
      <c r="K63" s="15"/>
      <c r="L63" s="15"/>
      <c r="M63" s="15"/>
      <c r="N63" s="15"/>
      <c r="O63" s="15"/>
    </row>
    <row r="64" spans="1:15" x14ac:dyDescent="0.25">
      <c r="A64" s="16">
        <v>39</v>
      </c>
      <c r="B64" s="20" t="s">
        <v>97</v>
      </c>
      <c r="C64" s="21" t="s">
        <v>22</v>
      </c>
      <c r="D64" s="24">
        <v>35916</v>
      </c>
      <c r="E64" s="20" t="s">
        <v>98</v>
      </c>
      <c r="F64" s="21" t="s">
        <v>20</v>
      </c>
      <c r="G64" s="43">
        <v>110000</v>
      </c>
      <c r="H64" s="23">
        <v>-13782.55</v>
      </c>
      <c r="I64" s="23">
        <v>-3157</v>
      </c>
      <c r="J64" s="23">
        <v>-3344</v>
      </c>
      <c r="K64" s="23">
        <v>-2700.24</v>
      </c>
      <c r="L64" s="23">
        <v>0</v>
      </c>
      <c r="M64" s="23">
        <f>J64+I64+K64+L64</f>
        <v>-9201.24</v>
      </c>
      <c r="N64" s="23">
        <v>-22983.79</v>
      </c>
      <c r="O64" s="23">
        <v>87016.21</v>
      </c>
    </row>
    <row r="65" spans="1:15" ht="15.75" thickBot="1" x14ac:dyDescent="0.3">
      <c r="A65" s="44">
        <v>40</v>
      </c>
      <c r="B65" s="45" t="s">
        <v>99</v>
      </c>
      <c r="C65" s="46" t="s">
        <v>22</v>
      </c>
      <c r="D65" s="47">
        <v>44348</v>
      </c>
      <c r="E65" s="45" t="s">
        <v>42</v>
      </c>
      <c r="F65" s="46" t="s">
        <v>20</v>
      </c>
      <c r="G65" s="69">
        <v>60000</v>
      </c>
      <c r="H65" s="23">
        <v>-3486.67</v>
      </c>
      <c r="I65" s="23">
        <v>-1722</v>
      </c>
      <c r="J65" s="23">
        <v>-1824</v>
      </c>
      <c r="K65" s="58">
        <v>0</v>
      </c>
      <c r="L65" s="58">
        <v>0</v>
      </c>
      <c r="M65" s="58">
        <f>J65+I65+K65+L65</f>
        <v>-3546</v>
      </c>
      <c r="N65" s="58">
        <v>-7032.67</v>
      </c>
      <c r="O65" s="58">
        <v>52967.33</v>
      </c>
    </row>
    <row r="66" spans="1:15" ht="15.75" thickBot="1" x14ac:dyDescent="0.3">
      <c r="A66" s="31" t="s">
        <v>34</v>
      </c>
      <c r="B66" s="32"/>
      <c r="C66" s="32"/>
      <c r="D66" s="32"/>
      <c r="E66" s="32"/>
      <c r="F66" s="33"/>
      <c r="G66" s="34">
        <f>SUM(G64:G65)</f>
        <v>170000</v>
      </c>
      <c r="H66" s="35">
        <f>SUM(H64:H65)</f>
        <v>-17269.22</v>
      </c>
      <c r="I66" s="35">
        <f>SUM(I64:I65)</f>
        <v>-4879</v>
      </c>
      <c r="J66" s="35">
        <f>SUM(J64:J65)</f>
        <v>-5168</v>
      </c>
      <c r="K66" s="35">
        <f>SUM(K64:K65)</f>
        <v>-2700.24</v>
      </c>
      <c r="L66" s="35">
        <v>0</v>
      </c>
      <c r="M66" s="35">
        <f>SUM(M64:M65)</f>
        <v>-12747.24</v>
      </c>
      <c r="N66" s="35">
        <f>SUM(N64:N65)</f>
        <v>-30016.46</v>
      </c>
      <c r="O66" s="36">
        <f>SUM(O64:O65)</f>
        <v>139983.54</v>
      </c>
    </row>
    <row r="67" spans="1:15" x14ac:dyDescent="0.25">
      <c r="A67" s="12" t="s">
        <v>100</v>
      </c>
      <c r="B67" s="12"/>
      <c r="C67" s="13"/>
      <c r="D67" s="12"/>
      <c r="E67" s="12"/>
      <c r="F67" s="12"/>
      <c r="G67" s="14"/>
      <c r="H67" s="15"/>
      <c r="I67" s="15"/>
      <c r="J67" s="15"/>
      <c r="K67" s="15"/>
      <c r="L67" s="15"/>
      <c r="M67" s="15"/>
      <c r="N67" s="15"/>
      <c r="O67" s="15"/>
    </row>
    <row r="68" spans="1:15" x14ac:dyDescent="0.25">
      <c r="A68" s="16">
        <v>41</v>
      </c>
      <c r="B68" s="20" t="s">
        <v>101</v>
      </c>
      <c r="C68" s="21" t="s">
        <v>22</v>
      </c>
      <c r="D68" s="24">
        <v>38231</v>
      </c>
      <c r="E68" s="20" t="s">
        <v>102</v>
      </c>
      <c r="F68" s="21" t="s">
        <v>20</v>
      </c>
      <c r="G68" s="38">
        <v>70000</v>
      </c>
      <c r="H68" s="22">
        <v>-5368.47</v>
      </c>
      <c r="I68" s="22">
        <v>-2009</v>
      </c>
      <c r="J68" s="22">
        <v>-2128</v>
      </c>
      <c r="K68" s="22">
        <v>0</v>
      </c>
      <c r="L68" s="22">
        <v>0</v>
      </c>
      <c r="M68" s="22">
        <f>J68+I68+K68+L68</f>
        <v>-4137</v>
      </c>
      <c r="N68" s="22">
        <v>-9505.4699999999993</v>
      </c>
      <c r="O68" s="22">
        <v>60494.53</v>
      </c>
    </row>
    <row r="69" spans="1:15" ht="15.75" thickBot="1" x14ac:dyDescent="0.3">
      <c r="A69" s="44">
        <v>42</v>
      </c>
      <c r="B69" s="45" t="s">
        <v>103</v>
      </c>
      <c r="C69" s="46" t="s">
        <v>22</v>
      </c>
      <c r="D69" s="47">
        <v>44470</v>
      </c>
      <c r="E69" s="45" t="s">
        <v>104</v>
      </c>
      <c r="F69" s="46" t="s">
        <v>20</v>
      </c>
      <c r="G69" s="48">
        <v>30000</v>
      </c>
      <c r="H69" s="58">
        <v>0</v>
      </c>
      <c r="I69" s="58">
        <v>-861</v>
      </c>
      <c r="J69" s="58">
        <v>-912</v>
      </c>
      <c r="K69" s="58"/>
      <c r="L69" s="58"/>
      <c r="M69" s="58">
        <f>J69+I69+K69+L69</f>
        <v>-1773</v>
      </c>
      <c r="N69" s="58">
        <v>-1773</v>
      </c>
      <c r="O69" s="58">
        <v>28227</v>
      </c>
    </row>
    <row r="70" spans="1:15" ht="15.75" thickBot="1" x14ac:dyDescent="0.3">
      <c r="A70" s="31" t="s">
        <v>34</v>
      </c>
      <c r="B70" s="32"/>
      <c r="C70" s="32"/>
      <c r="D70" s="32"/>
      <c r="E70" s="32"/>
      <c r="F70" s="33"/>
      <c r="G70" s="34">
        <f>SUM(G67:G69)</f>
        <v>100000</v>
      </c>
      <c r="H70" s="35">
        <f>SUM(H68:H69)</f>
        <v>-5368.47</v>
      </c>
      <c r="I70" s="35">
        <f>SUM(I68:I69)</f>
        <v>-2870</v>
      </c>
      <c r="J70" s="35">
        <f>SUM(J68:J69)</f>
        <v>-3040</v>
      </c>
      <c r="K70" s="35">
        <f>SUM(K68:K68)</f>
        <v>0</v>
      </c>
      <c r="L70" s="35">
        <v>0</v>
      </c>
      <c r="M70" s="35">
        <f>SUM(M68:M69)</f>
        <v>-5910</v>
      </c>
      <c r="N70" s="35">
        <f>SUM(N68:N69)</f>
        <v>-11278.47</v>
      </c>
      <c r="O70" s="36">
        <f>SUM(O68:O69)</f>
        <v>88721.53</v>
      </c>
    </row>
    <row r="71" spans="1:15" ht="15.75" thickBot="1" x14ac:dyDescent="0.3">
      <c r="A71" s="70" t="s">
        <v>105</v>
      </c>
      <c r="B71" s="71"/>
      <c r="C71" s="72"/>
      <c r="D71" s="71"/>
      <c r="E71" s="71"/>
      <c r="F71" s="71"/>
      <c r="G71" s="73"/>
      <c r="H71" s="74"/>
      <c r="I71" s="74"/>
      <c r="J71" s="74"/>
      <c r="K71" s="74"/>
      <c r="L71" s="74"/>
      <c r="M71" s="74"/>
      <c r="N71" s="74"/>
      <c r="O71" s="75"/>
    </row>
    <row r="72" spans="1:15" x14ac:dyDescent="0.25">
      <c r="A72" s="76">
        <v>43</v>
      </c>
      <c r="B72" s="77" t="s">
        <v>106</v>
      </c>
      <c r="C72" s="78" t="s">
        <v>18</v>
      </c>
      <c r="D72" s="79">
        <v>44136</v>
      </c>
      <c r="E72" s="77" t="s">
        <v>73</v>
      </c>
      <c r="F72" s="78" t="s">
        <v>20</v>
      </c>
      <c r="G72" s="80">
        <v>175000</v>
      </c>
      <c r="H72" s="81">
        <v>-29891.63</v>
      </c>
      <c r="I72" s="81">
        <v>-5022.5</v>
      </c>
      <c r="J72" s="81">
        <v>-4742.3999999999996</v>
      </c>
      <c r="K72" s="81">
        <v>0</v>
      </c>
      <c r="L72" s="81">
        <v>0</v>
      </c>
      <c r="M72" s="81">
        <f t="shared" ref="M72:M77" si="8">J72+I72+K72+L72</f>
        <v>-9764.9</v>
      </c>
      <c r="N72" s="81">
        <v>-39656.53</v>
      </c>
      <c r="O72" s="81">
        <v>135343.47</v>
      </c>
    </row>
    <row r="73" spans="1:15" ht="26.25" x14ac:dyDescent="0.25">
      <c r="A73" s="16">
        <v>44</v>
      </c>
      <c r="B73" s="20" t="s">
        <v>107</v>
      </c>
      <c r="C73" s="21" t="s">
        <v>18</v>
      </c>
      <c r="D73" s="24">
        <v>38687</v>
      </c>
      <c r="E73" s="82" t="s">
        <v>108</v>
      </c>
      <c r="F73" s="21" t="s">
        <v>20</v>
      </c>
      <c r="G73" s="38">
        <v>110000</v>
      </c>
      <c r="H73" s="22">
        <v>-14457.61</v>
      </c>
      <c r="I73" s="22">
        <v>-3157</v>
      </c>
      <c r="J73" s="22">
        <v>-3344</v>
      </c>
      <c r="K73" s="22">
        <v>0</v>
      </c>
      <c r="L73" s="22">
        <v>0</v>
      </c>
      <c r="M73" s="22">
        <f t="shared" si="8"/>
        <v>-6501</v>
      </c>
      <c r="N73" s="22">
        <v>-20958.61</v>
      </c>
      <c r="O73" s="22">
        <v>89041.39</v>
      </c>
    </row>
    <row r="74" spans="1:15" ht="26.25" x14ac:dyDescent="0.25">
      <c r="A74" s="16">
        <v>45</v>
      </c>
      <c r="B74" s="20" t="s">
        <v>109</v>
      </c>
      <c r="C74" s="21" t="s">
        <v>18</v>
      </c>
      <c r="D74" s="24">
        <v>38386</v>
      </c>
      <c r="E74" s="82" t="s">
        <v>110</v>
      </c>
      <c r="F74" s="21" t="s">
        <v>20</v>
      </c>
      <c r="G74" s="38">
        <v>65000</v>
      </c>
      <c r="H74" s="22">
        <v>-4157.55</v>
      </c>
      <c r="I74" s="22">
        <v>-1865.5</v>
      </c>
      <c r="J74" s="22">
        <v>-1976</v>
      </c>
      <c r="K74" s="22">
        <v>-1350.12</v>
      </c>
      <c r="L74" s="22">
        <v>0</v>
      </c>
      <c r="M74" s="22">
        <f t="shared" si="8"/>
        <v>-5191.62</v>
      </c>
      <c r="N74" s="22">
        <v>-9349.17</v>
      </c>
      <c r="O74" s="22">
        <v>55650.83</v>
      </c>
    </row>
    <row r="75" spans="1:15" x14ac:dyDescent="0.25">
      <c r="A75" s="16">
        <v>46</v>
      </c>
      <c r="B75" s="20" t="s">
        <v>111</v>
      </c>
      <c r="C75" s="21" t="s">
        <v>18</v>
      </c>
      <c r="D75" s="24">
        <v>39264</v>
      </c>
      <c r="E75" s="20" t="s">
        <v>112</v>
      </c>
      <c r="F75" s="21" t="s">
        <v>20</v>
      </c>
      <c r="G75" s="38">
        <v>60000</v>
      </c>
      <c r="H75" s="22">
        <v>-3486.67</v>
      </c>
      <c r="I75" s="22">
        <v>-1722</v>
      </c>
      <c r="J75" s="22">
        <v>-1824</v>
      </c>
      <c r="K75" s="22">
        <v>0</v>
      </c>
      <c r="L75" s="22">
        <v>0</v>
      </c>
      <c r="M75" s="22">
        <f t="shared" si="8"/>
        <v>-3546</v>
      </c>
      <c r="N75" s="22">
        <v>-7032.67</v>
      </c>
      <c r="O75" s="22">
        <v>52967.33</v>
      </c>
    </row>
    <row r="76" spans="1:15" x14ac:dyDescent="0.25">
      <c r="A76" s="16">
        <v>47</v>
      </c>
      <c r="B76" s="20" t="s">
        <v>113</v>
      </c>
      <c r="C76" s="21" t="s">
        <v>18</v>
      </c>
      <c r="D76" s="24">
        <v>43678</v>
      </c>
      <c r="E76" s="20" t="s">
        <v>112</v>
      </c>
      <c r="F76" s="21" t="s">
        <v>63</v>
      </c>
      <c r="G76" s="38">
        <v>60000</v>
      </c>
      <c r="H76" s="22">
        <v>-3486.67</v>
      </c>
      <c r="I76" s="22">
        <v>-1722</v>
      </c>
      <c r="J76" s="22">
        <v>-1824</v>
      </c>
      <c r="K76" s="22">
        <v>0</v>
      </c>
      <c r="L76" s="22">
        <v>0</v>
      </c>
      <c r="M76" s="22">
        <f t="shared" si="8"/>
        <v>-3546</v>
      </c>
      <c r="N76" s="22">
        <v>-7032.67</v>
      </c>
      <c r="O76" s="22">
        <v>52967.33</v>
      </c>
    </row>
    <row r="77" spans="1:15" ht="15.75" thickBot="1" x14ac:dyDescent="0.3">
      <c r="A77" s="16">
        <v>48</v>
      </c>
      <c r="B77" s="45" t="s">
        <v>114</v>
      </c>
      <c r="C77" s="46" t="s">
        <v>22</v>
      </c>
      <c r="D77" s="47">
        <v>38392</v>
      </c>
      <c r="E77" s="20" t="s">
        <v>112</v>
      </c>
      <c r="F77" s="46" t="s">
        <v>20</v>
      </c>
      <c r="G77" s="38">
        <v>60000</v>
      </c>
      <c r="H77" s="22">
        <v>-3216.65</v>
      </c>
      <c r="I77" s="22">
        <v>-1722</v>
      </c>
      <c r="J77" s="22">
        <v>-1824</v>
      </c>
      <c r="K77" s="22">
        <v>-1350.12</v>
      </c>
      <c r="L77" s="22">
        <v>0</v>
      </c>
      <c r="M77" s="22">
        <f t="shared" si="8"/>
        <v>-4896.12</v>
      </c>
      <c r="N77" s="22">
        <v>-7984.77</v>
      </c>
      <c r="O77" s="22">
        <v>51887.23</v>
      </c>
    </row>
    <row r="78" spans="1:15" ht="15.75" thickBot="1" x14ac:dyDescent="0.3">
      <c r="A78" s="31" t="s">
        <v>34</v>
      </c>
      <c r="B78" s="32"/>
      <c r="C78" s="32"/>
      <c r="D78" s="32"/>
      <c r="E78" s="32"/>
      <c r="F78" s="33"/>
      <c r="G78" s="34">
        <f t="shared" ref="G78:N78" si="9">SUM(G72:G77)</f>
        <v>530000</v>
      </c>
      <c r="H78" s="35">
        <f t="shared" si="9"/>
        <v>-58696.780000000006</v>
      </c>
      <c r="I78" s="35">
        <f>SUM(I72:I77)</f>
        <v>-15211</v>
      </c>
      <c r="J78" s="35">
        <f>SUM(J72:J77)</f>
        <v>-15534.4</v>
      </c>
      <c r="K78" s="35">
        <f t="shared" si="9"/>
        <v>-2700.24</v>
      </c>
      <c r="L78" s="35">
        <f t="shared" si="9"/>
        <v>0</v>
      </c>
      <c r="M78" s="35">
        <f t="shared" si="9"/>
        <v>-33445.64</v>
      </c>
      <c r="N78" s="35">
        <f t="shared" si="9"/>
        <v>-92014.42</v>
      </c>
      <c r="O78" s="36">
        <f>SUM(O72:O77)</f>
        <v>437857.58</v>
      </c>
    </row>
    <row r="79" spans="1:15" x14ac:dyDescent="0.25">
      <c r="A79" s="12" t="s">
        <v>115</v>
      </c>
      <c r="B79" s="12"/>
      <c r="C79" s="13"/>
      <c r="D79" s="12"/>
      <c r="E79" s="12"/>
      <c r="F79" s="12"/>
      <c r="G79" s="83"/>
      <c r="H79" s="37"/>
      <c r="I79" s="37"/>
      <c r="J79" s="37"/>
      <c r="K79" s="37"/>
      <c r="L79" s="37"/>
      <c r="M79" s="37"/>
      <c r="N79" s="37"/>
      <c r="O79" s="37"/>
    </row>
    <row r="80" spans="1:15" ht="15.75" thickBot="1" x14ac:dyDescent="0.3">
      <c r="A80" s="44">
        <v>49</v>
      </c>
      <c r="B80" s="45" t="s">
        <v>116</v>
      </c>
      <c r="C80" s="46" t="s">
        <v>18</v>
      </c>
      <c r="D80" s="84">
        <v>42767</v>
      </c>
      <c r="E80" s="45" t="s">
        <v>93</v>
      </c>
      <c r="F80" s="46" t="s">
        <v>20</v>
      </c>
      <c r="G80" s="69">
        <v>70000</v>
      </c>
      <c r="H80" s="85">
        <v>-5368.47</v>
      </c>
      <c r="I80" s="85">
        <v>-2009</v>
      </c>
      <c r="J80" s="85">
        <v>-2128</v>
      </c>
      <c r="K80" s="69">
        <v>0</v>
      </c>
      <c r="L80" s="69">
        <v>0</v>
      </c>
      <c r="M80" s="69">
        <f>+J80+I80+K80+L80</f>
        <v>-4137</v>
      </c>
      <c r="N80" s="85">
        <v>-9505.4699999999993</v>
      </c>
      <c r="O80" s="86">
        <v>60494.53</v>
      </c>
    </row>
    <row r="81" spans="1:15" ht="15.75" thickBot="1" x14ac:dyDescent="0.3">
      <c r="A81" s="31" t="s">
        <v>34</v>
      </c>
      <c r="B81" s="32"/>
      <c r="C81" s="32"/>
      <c r="D81" s="32"/>
      <c r="E81" s="32"/>
      <c r="F81" s="33"/>
      <c r="G81" s="34">
        <f>SUM(G80)</f>
        <v>70000</v>
      </c>
      <c r="H81" s="87">
        <f>SUM(H80)</f>
        <v>-5368.47</v>
      </c>
      <c r="I81" s="87">
        <f>SUM(I80)</f>
        <v>-2009</v>
      </c>
      <c r="J81" s="87">
        <f>SUM(J80)</f>
        <v>-2128</v>
      </c>
      <c r="K81" s="88">
        <v>0</v>
      </c>
      <c r="L81" s="88">
        <v>0</v>
      </c>
      <c r="M81" s="88">
        <f>SUM(M80)</f>
        <v>-4137</v>
      </c>
      <c r="N81" s="87">
        <f>SUM(N80)</f>
        <v>-9505.4699999999993</v>
      </c>
      <c r="O81" s="89">
        <f>SUM(O80)</f>
        <v>60494.53</v>
      </c>
    </row>
    <row r="82" spans="1:15" x14ac:dyDescent="0.25">
      <c r="A82" s="12" t="s">
        <v>117</v>
      </c>
      <c r="B82" s="12"/>
      <c r="C82" s="13"/>
      <c r="D82" s="12"/>
      <c r="E82" s="12"/>
      <c r="F82" s="12"/>
      <c r="G82" s="83"/>
      <c r="H82" s="37"/>
      <c r="I82" s="37"/>
      <c r="J82" s="37"/>
      <c r="K82" s="37"/>
      <c r="L82" s="37"/>
      <c r="M82" s="37"/>
      <c r="N82" s="37"/>
      <c r="O82" s="37"/>
    </row>
    <row r="83" spans="1:15" x14ac:dyDescent="0.25">
      <c r="A83" s="16">
        <v>50</v>
      </c>
      <c r="B83" s="45" t="s">
        <v>118</v>
      </c>
      <c r="C83" s="46" t="s">
        <v>22</v>
      </c>
      <c r="D83" s="47">
        <v>44197</v>
      </c>
      <c r="E83" s="45" t="s">
        <v>119</v>
      </c>
      <c r="F83" s="46" t="s">
        <v>20</v>
      </c>
      <c r="G83" s="48">
        <v>120000</v>
      </c>
      <c r="H83" s="68">
        <v>-16472.330000000002</v>
      </c>
      <c r="I83" s="68">
        <v>-3444</v>
      </c>
      <c r="J83" s="68">
        <v>-3648</v>
      </c>
      <c r="K83" s="58">
        <v>-1350.12</v>
      </c>
      <c r="L83" s="58">
        <v>0</v>
      </c>
      <c r="M83" s="58">
        <f>J83+I83+K83+L83</f>
        <v>-8442.119999999999</v>
      </c>
      <c r="N83" s="58">
        <v>-24914.45</v>
      </c>
      <c r="O83" s="58">
        <v>95085.55</v>
      </c>
    </row>
    <row r="84" spans="1:15" x14ac:dyDescent="0.25">
      <c r="A84" s="16">
        <v>51</v>
      </c>
      <c r="B84" s="20" t="s">
        <v>120</v>
      </c>
      <c r="C84" s="21" t="s">
        <v>22</v>
      </c>
      <c r="D84" s="24">
        <v>43556</v>
      </c>
      <c r="E84" s="20" t="s">
        <v>42</v>
      </c>
      <c r="F84" s="21" t="s">
        <v>20</v>
      </c>
      <c r="G84" s="38">
        <v>60000</v>
      </c>
      <c r="H84" s="22">
        <v>-3486.67</v>
      </c>
      <c r="I84" s="22">
        <v>-1722</v>
      </c>
      <c r="J84" s="22">
        <v>-1824</v>
      </c>
      <c r="K84" s="22">
        <v>0</v>
      </c>
      <c r="L84" s="22">
        <v>0</v>
      </c>
      <c r="M84" s="22">
        <f>J84+I84+K84+L84</f>
        <v>-3546</v>
      </c>
      <c r="N84" s="22">
        <v>-7032.67</v>
      </c>
      <c r="O84" s="22">
        <v>52967.33</v>
      </c>
    </row>
    <row r="85" spans="1:15" ht="15.75" thickBot="1" x14ac:dyDescent="0.3">
      <c r="A85" s="44">
        <v>52</v>
      </c>
      <c r="B85" s="17" t="s">
        <v>121</v>
      </c>
      <c r="C85" s="18" t="s">
        <v>18</v>
      </c>
      <c r="D85" s="19">
        <v>44348</v>
      </c>
      <c r="E85" s="20" t="s">
        <v>42</v>
      </c>
      <c r="F85" s="21" t="s">
        <v>20</v>
      </c>
      <c r="G85" s="30">
        <v>50000</v>
      </c>
      <c r="H85" s="23">
        <v>-1854</v>
      </c>
      <c r="I85" s="23">
        <v>-1435</v>
      </c>
      <c r="J85" s="23">
        <v>-1520</v>
      </c>
      <c r="K85" s="23">
        <v>0</v>
      </c>
      <c r="L85" s="23">
        <v>0</v>
      </c>
      <c r="M85" s="23">
        <f>J85+I85+K85+L85</f>
        <v>-2955</v>
      </c>
      <c r="N85" s="23">
        <v>-4809</v>
      </c>
      <c r="O85" s="23">
        <v>45191</v>
      </c>
    </row>
    <row r="86" spans="1:15" ht="15.75" thickBot="1" x14ac:dyDescent="0.3">
      <c r="A86" s="31" t="s">
        <v>34</v>
      </c>
      <c r="B86" s="32"/>
      <c r="C86" s="32"/>
      <c r="D86" s="32"/>
      <c r="E86" s="32"/>
      <c r="F86" s="33"/>
      <c r="G86" s="34">
        <f t="shared" ref="G86:O86" si="10">SUM(G83:G85)</f>
        <v>230000</v>
      </c>
      <c r="H86" s="35">
        <f t="shared" si="10"/>
        <v>-21813</v>
      </c>
      <c r="I86" s="35">
        <f>SUM(I83:I85)</f>
        <v>-6601</v>
      </c>
      <c r="J86" s="35">
        <f>SUM(J83:J85)</f>
        <v>-6992</v>
      </c>
      <c r="K86" s="35">
        <f t="shared" si="10"/>
        <v>-1350.12</v>
      </c>
      <c r="L86" s="35">
        <f t="shared" si="10"/>
        <v>0</v>
      </c>
      <c r="M86" s="35">
        <f t="shared" si="10"/>
        <v>-14943.119999999999</v>
      </c>
      <c r="N86" s="35">
        <f t="shared" si="10"/>
        <v>-36756.120000000003</v>
      </c>
      <c r="O86" s="36">
        <f t="shared" si="10"/>
        <v>193243.88</v>
      </c>
    </row>
    <row r="87" spans="1:15" x14ac:dyDescent="0.25">
      <c r="A87" s="12" t="s">
        <v>122</v>
      </c>
      <c r="B87" s="12"/>
      <c r="C87" s="13"/>
      <c r="D87" s="12"/>
      <c r="E87" s="12"/>
      <c r="F87" s="12"/>
      <c r="G87" s="14"/>
      <c r="H87" s="15"/>
      <c r="I87" s="15"/>
      <c r="J87" s="15"/>
      <c r="K87" s="15"/>
      <c r="L87" s="15"/>
      <c r="M87" s="15"/>
      <c r="N87" s="15"/>
      <c r="O87" s="15"/>
    </row>
    <row r="88" spans="1:15" x14ac:dyDescent="0.25">
      <c r="A88" s="16">
        <v>53</v>
      </c>
      <c r="B88" s="20" t="s">
        <v>123</v>
      </c>
      <c r="C88" s="21" t="s">
        <v>18</v>
      </c>
      <c r="D88" s="24">
        <v>39552</v>
      </c>
      <c r="E88" s="20" t="s">
        <v>40</v>
      </c>
      <c r="F88" s="21" t="s">
        <v>20</v>
      </c>
      <c r="G88" s="38">
        <v>120000</v>
      </c>
      <c r="H88" s="23">
        <v>-16809.86</v>
      </c>
      <c r="I88" s="23">
        <v>-3444</v>
      </c>
      <c r="J88" s="23">
        <v>-3648</v>
      </c>
      <c r="K88" s="23">
        <v>0</v>
      </c>
      <c r="L88" s="23">
        <v>0</v>
      </c>
      <c r="M88" s="23">
        <f t="shared" ref="M88:M93" si="11">J88+I88+K88+L88</f>
        <v>-7092</v>
      </c>
      <c r="N88" s="23">
        <v>-23901.86</v>
      </c>
      <c r="O88" s="23">
        <v>96098.14</v>
      </c>
    </row>
    <row r="89" spans="1:15" x14ac:dyDescent="0.25">
      <c r="A89" s="16">
        <v>54</v>
      </c>
      <c r="B89" s="20" t="s">
        <v>124</v>
      </c>
      <c r="C89" s="21" t="s">
        <v>18</v>
      </c>
      <c r="D89" s="24">
        <v>43647</v>
      </c>
      <c r="E89" s="20" t="s">
        <v>95</v>
      </c>
      <c r="F89" s="21" t="s">
        <v>20</v>
      </c>
      <c r="G89" s="38">
        <v>80000</v>
      </c>
      <c r="H89" s="22">
        <v>-6440.2</v>
      </c>
      <c r="I89" s="22">
        <v>-2296</v>
      </c>
      <c r="J89" s="22">
        <v>-2432</v>
      </c>
      <c r="K89" s="22">
        <v>-4050.36</v>
      </c>
      <c r="L89" s="22">
        <v>0</v>
      </c>
      <c r="M89" s="22">
        <f t="shared" si="11"/>
        <v>-8778.36</v>
      </c>
      <c r="N89" s="22">
        <v>-15218.56</v>
      </c>
      <c r="O89" s="22">
        <v>64781.440000000002</v>
      </c>
    </row>
    <row r="90" spans="1:15" x14ac:dyDescent="0.25">
      <c r="A90" s="16">
        <v>55</v>
      </c>
      <c r="B90" s="20" t="s">
        <v>125</v>
      </c>
      <c r="C90" s="21" t="s">
        <v>22</v>
      </c>
      <c r="D90" s="24">
        <v>43313</v>
      </c>
      <c r="E90" s="20" t="s">
        <v>42</v>
      </c>
      <c r="F90" s="21" t="s">
        <v>20</v>
      </c>
      <c r="G90" s="38">
        <v>60000</v>
      </c>
      <c r="H90" s="22">
        <v>-3486.67</v>
      </c>
      <c r="I90" s="22">
        <v>-1722</v>
      </c>
      <c r="J90" s="22">
        <v>-1824</v>
      </c>
      <c r="K90" s="22">
        <v>0</v>
      </c>
      <c r="L90" s="22">
        <v>0</v>
      </c>
      <c r="M90" s="22">
        <f t="shared" si="11"/>
        <v>-3546</v>
      </c>
      <c r="N90" s="22">
        <v>-7032.67</v>
      </c>
      <c r="O90" s="22">
        <v>52967.33</v>
      </c>
    </row>
    <row r="91" spans="1:15" x14ac:dyDescent="0.25">
      <c r="A91" s="44">
        <v>56</v>
      </c>
      <c r="B91" s="45" t="s">
        <v>126</v>
      </c>
      <c r="C91" s="46" t="s">
        <v>22</v>
      </c>
      <c r="D91" s="47">
        <v>42401</v>
      </c>
      <c r="E91" s="45" t="s">
        <v>42</v>
      </c>
      <c r="F91" s="46" t="s">
        <v>20</v>
      </c>
      <c r="G91" s="38">
        <v>60000</v>
      </c>
      <c r="H91" s="22">
        <v>-3486.67</v>
      </c>
      <c r="I91" s="22">
        <v>-1722</v>
      </c>
      <c r="J91" s="22">
        <v>-1824</v>
      </c>
      <c r="K91" s="68">
        <v>0</v>
      </c>
      <c r="L91" s="68">
        <v>0</v>
      </c>
      <c r="M91" s="22">
        <f t="shared" si="11"/>
        <v>-3546</v>
      </c>
      <c r="N91" s="22">
        <v>-7032.67</v>
      </c>
      <c r="O91" s="22">
        <v>52967.33</v>
      </c>
    </row>
    <row r="92" spans="1:15" x14ac:dyDescent="0.25">
      <c r="A92" s="44">
        <v>57</v>
      </c>
      <c r="B92" s="45" t="s">
        <v>127</v>
      </c>
      <c r="C92" s="46" t="s">
        <v>22</v>
      </c>
      <c r="D92" s="47">
        <v>44105</v>
      </c>
      <c r="E92" s="45" t="s">
        <v>42</v>
      </c>
      <c r="F92" s="46" t="s">
        <v>20</v>
      </c>
      <c r="G92" s="38">
        <v>60000</v>
      </c>
      <c r="H92" s="22">
        <v>-3486.67</v>
      </c>
      <c r="I92" s="22">
        <v>-1722</v>
      </c>
      <c r="J92" s="22">
        <v>-1824</v>
      </c>
      <c r="K92" s="68"/>
      <c r="L92" s="68"/>
      <c r="M92" s="22">
        <f t="shared" si="11"/>
        <v>-3546</v>
      </c>
      <c r="N92" s="22">
        <v>-7032.67</v>
      </c>
      <c r="O92" s="22">
        <v>52967.33</v>
      </c>
    </row>
    <row r="93" spans="1:15" ht="30" customHeight="1" thickBot="1" x14ac:dyDescent="0.3">
      <c r="A93" s="16">
        <v>58</v>
      </c>
      <c r="B93" s="20" t="s">
        <v>128</v>
      </c>
      <c r="C93" s="21" t="s">
        <v>22</v>
      </c>
      <c r="D93" s="24">
        <v>44095</v>
      </c>
      <c r="E93" s="20" t="s">
        <v>129</v>
      </c>
      <c r="F93" s="26" t="s">
        <v>30</v>
      </c>
      <c r="G93" s="38">
        <v>30000</v>
      </c>
      <c r="H93" s="22">
        <v>0</v>
      </c>
      <c r="I93" s="22">
        <v>-861</v>
      </c>
      <c r="J93" s="22">
        <v>-912</v>
      </c>
      <c r="K93" s="22">
        <v>0</v>
      </c>
      <c r="L93" s="22">
        <v>0</v>
      </c>
      <c r="M93" s="22">
        <f t="shared" si="11"/>
        <v>-1773</v>
      </c>
      <c r="N93" s="22">
        <v>-1773</v>
      </c>
      <c r="O93" s="22">
        <v>28227</v>
      </c>
    </row>
    <row r="94" spans="1:15" ht="15.75" thickBot="1" x14ac:dyDescent="0.3">
      <c r="A94" s="31" t="s">
        <v>34</v>
      </c>
      <c r="B94" s="32"/>
      <c r="C94" s="32"/>
      <c r="D94" s="32"/>
      <c r="E94" s="32"/>
      <c r="F94" s="33"/>
      <c r="G94" s="34">
        <f t="shared" ref="G94:O94" si="12">SUM(G88:G93)</f>
        <v>410000</v>
      </c>
      <c r="H94" s="35">
        <f t="shared" si="12"/>
        <v>-33710.07</v>
      </c>
      <c r="I94" s="35">
        <f>SUM(I88:I93)</f>
        <v>-11767</v>
      </c>
      <c r="J94" s="35">
        <f>SUM(J88:J93)</f>
        <v>-12464</v>
      </c>
      <c r="K94" s="35">
        <f t="shared" si="12"/>
        <v>-4050.36</v>
      </c>
      <c r="L94" s="35">
        <f t="shared" si="12"/>
        <v>0</v>
      </c>
      <c r="M94" s="35">
        <f t="shared" si="12"/>
        <v>-28281.360000000001</v>
      </c>
      <c r="N94" s="35">
        <f t="shared" si="12"/>
        <v>-61991.429999999993</v>
      </c>
      <c r="O94" s="36">
        <f t="shared" si="12"/>
        <v>348008.57000000007</v>
      </c>
    </row>
    <row r="95" spans="1:15" x14ac:dyDescent="0.25">
      <c r="A95" s="12" t="s">
        <v>130</v>
      </c>
      <c r="B95" s="12"/>
      <c r="C95" s="13"/>
      <c r="D95" s="12"/>
      <c r="E95" s="12"/>
      <c r="F95" s="12"/>
      <c r="G95" s="14"/>
      <c r="H95" s="15"/>
      <c r="I95" s="15"/>
      <c r="J95" s="15"/>
      <c r="K95" s="15"/>
      <c r="L95" s="15"/>
      <c r="M95" s="15"/>
      <c r="N95" s="15"/>
      <c r="O95" s="15"/>
    </row>
    <row r="96" spans="1:15" ht="15.75" thickBot="1" x14ac:dyDescent="0.3">
      <c r="A96" s="44">
        <v>59</v>
      </c>
      <c r="B96" s="45" t="s">
        <v>131</v>
      </c>
      <c r="C96" s="46" t="s">
        <v>18</v>
      </c>
      <c r="D96" s="47">
        <v>44480</v>
      </c>
      <c r="E96" s="45" t="s">
        <v>40</v>
      </c>
      <c r="F96" s="46" t="s">
        <v>20</v>
      </c>
      <c r="G96" s="69">
        <v>120000</v>
      </c>
      <c r="H96" s="90">
        <v>-16809.86</v>
      </c>
      <c r="I96" s="91">
        <v>-3444</v>
      </c>
      <c r="J96" s="91">
        <v>-3648</v>
      </c>
      <c r="K96" s="69">
        <v>0</v>
      </c>
      <c r="L96" s="69">
        <v>0</v>
      </c>
      <c r="M96" s="23">
        <f>J96+I96+K96+L96</f>
        <v>-7092</v>
      </c>
      <c r="N96" s="90">
        <v>-23901.86</v>
      </c>
      <c r="O96" s="69">
        <v>96098.14</v>
      </c>
    </row>
    <row r="97" spans="1:15" ht="15.75" thickBot="1" x14ac:dyDescent="0.3">
      <c r="A97" s="31" t="s">
        <v>34</v>
      </c>
      <c r="B97" s="32"/>
      <c r="C97" s="32"/>
      <c r="D97" s="32"/>
      <c r="E97" s="32"/>
      <c r="F97" s="33"/>
      <c r="G97" s="49">
        <f>SUM(G96)</f>
        <v>120000</v>
      </c>
      <c r="H97" s="92">
        <f>SUM(H96)</f>
        <v>-16809.86</v>
      </c>
      <c r="I97" s="93">
        <f>+I96</f>
        <v>-3444</v>
      </c>
      <c r="J97" s="93">
        <f>+J96</f>
        <v>-3648</v>
      </c>
      <c r="K97" s="93">
        <v>0</v>
      </c>
      <c r="L97" s="93">
        <v>0</v>
      </c>
      <c r="M97" s="94">
        <f>+M96</f>
        <v>-7092</v>
      </c>
      <c r="N97" s="35">
        <f>+N96</f>
        <v>-23901.86</v>
      </c>
      <c r="O97" s="36">
        <f>+O96</f>
        <v>96098.14</v>
      </c>
    </row>
    <row r="98" spans="1:15" ht="15.75" thickBot="1" x14ac:dyDescent="0.3">
      <c r="A98" s="95" t="s">
        <v>132</v>
      </c>
      <c r="B98" s="96"/>
      <c r="C98" s="97"/>
      <c r="D98" s="96"/>
      <c r="E98" s="96"/>
      <c r="F98" s="96"/>
      <c r="G98" s="98"/>
      <c r="H98" s="99"/>
      <c r="I98" s="99"/>
      <c r="J98" s="99"/>
      <c r="K98" s="99"/>
      <c r="L98" s="99"/>
      <c r="M98" s="99"/>
      <c r="N98" s="99"/>
      <c r="O98" s="100"/>
    </row>
    <row r="99" spans="1:15" ht="15.75" thickBot="1" x14ac:dyDescent="0.3">
      <c r="A99" s="76">
        <v>60</v>
      </c>
      <c r="B99" s="77" t="s">
        <v>133</v>
      </c>
      <c r="C99" s="78" t="s">
        <v>18</v>
      </c>
      <c r="D99" s="79">
        <v>44263</v>
      </c>
      <c r="E99" s="77" t="s">
        <v>40</v>
      </c>
      <c r="F99" s="78" t="s">
        <v>20</v>
      </c>
      <c r="G99" s="91">
        <v>120000</v>
      </c>
      <c r="H99" s="90">
        <v>-16809.86</v>
      </c>
      <c r="I99" s="91">
        <v>-3444</v>
      </c>
      <c r="J99" s="91">
        <v>-3648</v>
      </c>
      <c r="K99" s="91">
        <v>0</v>
      </c>
      <c r="L99" s="91">
        <v>0</v>
      </c>
      <c r="M99" s="90">
        <f>J99+I99+K99+L99</f>
        <v>-7092</v>
      </c>
      <c r="N99" s="90">
        <v>-23901.86</v>
      </c>
      <c r="O99" s="91">
        <v>96098.14</v>
      </c>
    </row>
    <row r="100" spans="1:15" ht="15.75" thickBot="1" x14ac:dyDescent="0.3">
      <c r="A100" s="101"/>
      <c r="B100" s="101"/>
      <c r="C100" s="102"/>
      <c r="D100" s="102"/>
      <c r="E100" s="102"/>
      <c r="F100" s="102"/>
      <c r="G100" s="88">
        <f>+G99</f>
        <v>120000</v>
      </c>
      <c r="H100" s="103">
        <f>+H99</f>
        <v>-16809.86</v>
      </c>
      <c r="I100" s="93">
        <f>+I99</f>
        <v>-3444</v>
      </c>
      <c r="J100" s="93">
        <f>+J99</f>
        <v>-3648</v>
      </c>
      <c r="K100" s="93"/>
      <c r="L100" s="93"/>
      <c r="M100" s="94">
        <f>+M99</f>
        <v>-7092</v>
      </c>
      <c r="N100" s="35">
        <f>+N99</f>
        <v>-23901.86</v>
      </c>
      <c r="O100" s="36">
        <f>+O99</f>
        <v>96098.14</v>
      </c>
    </row>
    <row r="101" spans="1:15" ht="15.75" thickBot="1" x14ac:dyDescent="0.3">
      <c r="A101" s="70" t="s">
        <v>134</v>
      </c>
      <c r="B101" s="104"/>
      <c r="C101" s="105"/>
      <c r="D101" s="104"/>
      <c r="E101" s="104"/>
      <c r="F101" s="104"/>
      <c r="G101" s="106"/>
      <c r="H101" s="107"/>
      <c r="I101" s="107"/>
      <c r="J101" s="107"/>
      <c r="K101" s="107"/>
      <c r="L101" s="107"/>
      <c r="M101" s="107"/>
      <c r="N101" s="107"/>
      <c r="O101" s="108"/>
    </row>
    <row r="102" spans="1:15" x14ac:dyDescent="0.25">
      <c r="A102" s="76">
        <v>61</v>
      </c>
      <c r="B102" s="77" t="s">
        <v>135</v>
      </c>
      <c r="C102" s="78" t="s">
        <v>18</v>
      </c>
      <c r="D102" s="79">
        <v>44348</v>
      </c>
      <c r="E102" s="77" t="s">
        <v>40</v>
      </c>
      <c r="F102" s="78" t="s">
        <v>136</v>
      </c>
      <c r="G102" s="80">
        <v>110000</v>
      </c>
      <c r="H102" s="81">
        <v>-14457.61</v>
      </c>
      <c r="I102" s="81">
        <v>-3157</v>
      </c>
      <c r="J102" s="81">
        <v>-3344</v>
      </c>
      <c r="K102" s="81">
        <v>0</v>
      </c>
      <c r="L102" s="81">
        <v>0</v>
      </c>
      <c r="M102" s="81">
        <f t="shared" ref="M102:M119" si="13">J102+I102+K102+L102</f>
        <v>-6501</v>
      </c>
      <c r="N102" s="81">
        <v>-20958.61</v>
      </c>
      <c r="O102" s="81">
        <v>89041.39</v>
      </c>
    </row>
    <row r="103" spans="1:15" x14ac:dyDescent="0.25">
      <c r="A103" s="16">
        <v>62</v>
      </c>
      <c r="B103" s="20" t="s">
        <v>137</v>
      </c>
      <c r="C103" s="21" t="s">
        <v>18</v>
      </c>
      <c r="D103" s="24">
        <v>38777</v>
      </c>
      <c r="E103" s="20" t="s">
        <v>52</v>
      </c>
      <c r="F103" s="21" t="s">
        <v>20</v>
      </c>
      <c r="G103" s="38">
        <v>45000</v>
      </c>
      <c r="H103" s="22">
        <v>-1148.33</v>
      </c>
      <c r="I103" s="22">
        <v>-1291.5</v>
      </c>
      <c r="J103" s="22">
        <v>-1368</v>
      </c>
      <c r="K103" s="22">
        <v>0</v>
      </c>
      <c r="L103" s="22">
        <v>0</v>
      </c>
      <c r="M103" s="22">
        <f t="shared" si="13"/>
        <v>-2659.5</v>
      </c>
      <c r="N103" s="22">
        <v>-3807.83</v>
      </c>
      <c r="O103" s="22">
        <v>41192.17</v>
      </c>
    </row>
    <row r="104" spans="1:15" x14ac:dyDescent="0.25">
      <c r="A104" s="16">
        <v>63</v>
      </c>
      <c r="B104" s="17" t="s">
        <v>138</v>
      </c>
      <c r="C104" s="18" t="s">
        <v>18</v>
      </c>
      <c r="D104" s="19">
        <v>44448</v>
      </c>
      <c r="E104" s="17" t="s">
        <v>52</v>
      </c>
      <c r="F104" s="26" t="s">
        <v>20</v>
      </c>
      <c r="G104" s="38">
        <v>45000</v>
      </c>
      <c r="H104" s="22">
        <v>-1148.33</v>
      </c>
      <c r="I104" s="22">
        <v>-1291.5</v>
      </c>
      <c r="J104" s="22">
        <v>-1368</v>
      </c>
      <c r="K104" s="23">
        <v>0</v>
      </c>
      <c r="L104" s="23">
        <v>0</v>
      </c>
      <c r="M104" s="23">
        <f t="shared" si="13"/>
        <v>-2659.5</v>
      </c>
      <c r="N104" s="23">
        <v>-3807.83</v>
      </c>
      <c r="O104" s="23">
        <v>41192.17</v>
      </c>
    </row>
    <row r="105" spans="1:15" ht="26.25" x14ac:dyDescent="0.25">
      <c r="A105" s="76">
        <v>64</v>
      </c>
      <c r="B105" s="17" t="s">
        <v>139</v>
      </c>
      <c r="C105" s="18" t="s">
        <v>18</v>
      </c>
      <c r="D105" s="19">
        <v>44230</v>
      </c>
      <c r="E105" s="82" t="s">
        <v>140</v>
      </c>
      <c r="F105" s="26" t="s">
        <v>30</v>
      </c>
      <c r="G105" s="30">
        <v>34000</v>
      </c>
      <c r="H105" s="23">
        <v>0</v>
      </c>
      <c r="I105" s="23">
        <v>-975.8</v>
      </c>
      <c r="J105" s="23">
        <v>-1033.5999999999999</v>
      </c>
      <c r="K105" s="23">
        <v>0</v>
      </c>
      <c r="L105" s="23">
        <v>0</v>
      </c>
      <c r="M105" s="23">
        <f t="shared" si="13"/>
        <v>-2009.3999999999999</v>
      </c>
      <c r="N105" s="23">
        <v>-2009.4</v>
      </c>
      <c r="O105" s="23">
        <v>31990.6</v>
      </c>
    </row>
    <row r="106" spans="1:15" ht="26.25" x14ac:dyDescent="0.25">
      <c r="A106" s="16">
        <v>65</v>
      </c>
      <c r="B106" s="17" t="s">
        <v>141</v>
      </c>
      <c r="C106" s="18" t="s">
        <v>22</v>
      </c>
      <c r="D106" s="19">
        <v>38231</v>
      </c>
      <c r="E106" s="20" t="s">
        <v>104</v>
      </c>
      <c r="F106" s="26" t="s">
        <v>30</v>
      </c>
      <c r="G106" s="30">
        <v>39600</v>
      </c>
      <c r="H106" s="23">
        <v>-386.2</v>
      </c>
      <c r="I106" s="23">
        <v>-1136.52</v>
      </c>
      <c r="J106" s="23">
        <v>-1203.8399999999999</v>
      </c>
      <c r="K106" s="23">
        <v>0</v>
      </c>
      <c r="L106" s="23">
        <v>0</v>
      </c>
      <c r="M106" s="23">
        <f t="shared" si="13"/>
        <v>-2340.3599999999997</v>
      </c>
      <c r="N106" s="23">
        <v>-2726.56</v>
      </c>
      <c r="O106" s="23">
        <v>36873.440000000002</v>
      </c>
    </row>
    <row r="107" spans="1:15" ht="26.25" x14ac:dyDescent="0.25">
      <c r="A107" s="16">
        <v>66</v>
      </c>
      <c r="B107" s="20" t="s">
        <v>142</v>
      </c>
      <c r="C107" s="21" t="s">
        <v>22</v>
      </c>
      <c r="D107" s="24">
        <v>42856</v>
      </c>
      <c r="E107" s="20" t="s">
        <v>143</v>
      </c>
      <c r="F107" s="26" t="s">
        <v>30</v>
      </c>
      <c r="G107" s="30">
        <v>26700</v>
      </c>
      <c r="H107" s="23">
        <v>0</v>
      </c>
      <c r="I107" s="23">
        <v>-766.29</v>
      </c>
      <c r="J107" s="23">
        <v>-811.68</v>
      </c>
      <c r="K107" s="23">
        <v>0</v>
      </c>
      <c r="L107" s="23">
        <v>0</v>
      </c>
      <c r="M107" s="23">
        <f t="shared" si="13"/>
        <v>-1577.9699999999998</v>
      </c>
      <c r="N107" s="23">
        <v>-1577.97</v>
      </c>
      <c r="O107" s="23">
        <v>25122.03</v>
      </c>
    </row>
    <row r="108" spans="1:15" ht="26.25" x14ac:dyDescent="0.25">
      <c r="A108" s="76">
        <v>67</v>
      </c>
      <c r="B108" s="17" t="s">
        <v>144</v>
      </c>
      <c r="C108" s="18" t="s">
        <v>22</v>
      </c>
      <c r="D108" s="19">
        <v>42248</v>
      </c>
      <c r="E108" s="17" t="s">
        <v>143</v>
      </c>
      <c r="F108" s="26" t="s">
        <v>30</v>
      </c>
      <c r="G108" s="30">
        <v>26700</v>
      </c>
      <c r="H108" s="23">
        <v>0</v>
      </c>
      <c r="I108" s="23">
        <v>-766.29</v>
      </c>
      <c r="J108" s="23">
        <v>-811.68</v>
      </c>
      <c r="K108" s="23">
        <v>0</v>
      </c>
      <c r="L108" s="23">
        <v>0</v>
      </c>
      <c r="M108" s="23">
        <f t="shared" si="13"/>
        <v>-1577.9699999999998</v>
      </c>
      <c r="N108" s="23">
        <v>-1577.97</v>
      </c>
      <c r="O108" s="23">
        <v>25122.03</v>
      </c>
    </row>
    <row r="109" spans="1:15" ht="26.25" x14ac:dyDescent="0.25">
      <c r="A109" s="16">
        <v>68</v>
      </c>
      <c r="B109" s="20" t="s">
        <v>145</v>
      </c>
      <c r="C109" s="21" t="s">
        <v>22</v>
      </c>
      <c r="D109" s="24">
        <v>40148</v>
      </c>
      <c r="E109" s="20" t="s">
        <v>143</v>
      </c>
      <c r="F109" s="26" t="s">
        <v>30</v>
      </c>
      <c r="G109" s="30">
        <v>26700</v>
      </c>
      <c r="H109" s="23">
        <v>0</v>
      </c>
      <c r="I109" s="23">
        <v>-766.29</v>
      </c>
      <c r="J109" s="23">
        <v>-811.68</v>
      </c>
      <c r="K109" s="23">
        <v>-1350.12</v>
      </c>
      <c r="L109" s="23">
        <v>0</v>
      </c>
      <c r="M109" s="23">
        <f t="shared" si="13"/>
        <v>-2928.0899999999997</v>
      </c>
      <c r="N109" s="23">
        <v>-2982.09</v>
      </c>
      <c r="O109" s="23">
        <v>23771.91</v>
      </c>
    </row>
    <row r="110" spans="1:15" ht="26.25" x14ac:dyDescent="0.25">
      <c r="A110" s="16">
        <v>69</v>
      </c>
      <c r="B110" s="17" t="s">
        <v>146</v>
      </c>
      <c r="C110" s="18" t="s">
        <v>22</v>
      </c>
      <c r="D110" s="19">
        <v>39264</v>
      </c>
      <c r="E110" s="20" t="s">
        <v>147</v>
      </c>
      <c r="F110" s="26" t="s">
        <v>30</v>
      </c>
      <c r="G110" s="30">
        <v>21300</v>
      </c>
      <c r="H110" s="23">
        <v>0</v>
      </c>
      <c r="I110" s="23">
        <v>-611.30999999999995</v>
      </c>
      <c r="J110" s="23">
        <v>-647.52</v>
      </c>
      <c r="K110" s="23">
        <v>0</v>
      </c>
      <c r="L110" s="23" cm="1">
        <f t="array" aca="1" ref="L110" ca="1">L110:L1268</f>
        <v>0</v>
      </c>
      <c r="M110" s="23">
        <f t="shared" ca="1" si="13"/>
        <v>-1258.83</v>
      </c>
      <c r="N110" s="23">
        <v>-1258.83</v>
      </c>
      <c r="O110" s="23">
        <v>20041.169999999998</v>
      </c>
    </row>
    <row r="111" spans="1:15" ht="26.25" x14ac:dyDescent="0.25">
      <c r="A111" s="76">
        <v>70</v>
      </c>
      <c r="B111" s="20" t="s">
        <v>148</v>
      </c>
      <c r="C111" s="21" t="s">
        <v>22</v>
      </c>
      <c r="D111" s="24">
        <v>38261</v>
      </c>
      <c r="E111" s="20" t="s">
        <v>147</v>
      </c>
      <c r="F111" s="26" t="s">
        <v>30</v>
      </c>
      <c r="G111" s="30">
        <v>21300</v>
      </c>
      <c r="H111" s="23">
        <v>0</v>
      </c>
      <c r="I111" s="23">
        <v>-611.30999999999995</v>
      </c>
      <c r="J111" s="23">
        <v>-647.52</v>
      </c>
      <c r="K111" s="23">
        <v>0</v>
      </c>
      <c r="L111" s="23">
        <v>0</v>
      </c>
      <c r="M111" s="23">
        <f t="shared" si="13"/>
        <v>-1258.83</v>
      </c>
      <c r="N111" s="23">
        <v>-1258.83</v>
      </c>
      <c r="O111" s="23">
        <v>20041.169999999998</v>
      </c>
    </row>
    <row r="112" spans="1:15" ht="26.25" x14ac:dyDescent="0.25">
      <c r="A112" s="16">
        <v>71</v>
      </c>
      <c r="B112" s="20" t="s">
        <v>149</v>
      </c>
      <c r="C112" s="21" t="s">
        <v>22</v>
      </c>
      <c r="D112" s="24">
        <v>43862</v>
      </c>
      <c r="E112" s="20" t="s">
        <v>147</v>
      </c>
      <c r="F112" s="26" t="s">
        <v>30</v>
      </c>
      <c r="G112" s="38">
        <v>20000</v>
      </c>
      <c r="H112" s="22">
        <v>0</v>
      </c>
      <c r="I112" s="22">
        <v>-574</v>
      </c>
      <c r="J112" s="22">
        <v>-608</v>
      </c>
      <c r="K112" s="22">
        <v>0</v>
      </c>
      <c r="L112" s="22">
        <v>0</v>
      </c>
      <c r="M112" s="22">
        <f t="shared" si="13"/>
        <v>-1182</v>
      </c>
      <c r="N112" s="22">
        <f>+M112</f>
        <v>-1182</v>
      </c>
      <c r="O112" s="22">
        <v>18818</v>
      </c>
    </row>
    <row r="113" spans="1:15" ht="26.25" x14ac:dyDescent="0.25">
      <c r="A113" s="16">
        <v>72</v>
      </c>
      <c r="B113" s="17" t="s">
        <v>150</v>
      </c>
      <c r="C113" s="18" t="s">
        <v>22</v>
      </c>
      <c r="D113" s="24">
        <v>39965</v>
      </c>
      <c r="E113" s="20" t="s">
        <v>147</v>
      </c>
      <c r="F113" s="26" t="s">
        <v>30</v>
      </c>
      <c r="G113" s="30">
        <v>21300</v>
      </c>
      <c r="H113" s="23">
        <v>0</v>
      </c>
      <c r="I113" s="23">
        <v>-611.30999999999995</v>
      </c>
      <c r="J113" s="23">
        <v>-647.52</v>
      </c>
      <c r="K113" s="23">
        <v>0</v>
      </c>
      <c r="L113" s="23">
        <v>0</v>
      </c>
      <c r="M113" s="23">
        <f t="shared" si="13"/>
        <v>-1258.83</v>
      </c>
      <c r="N113" s="23">
        <v>-1258.83</v>
      </c>
      <c r="O113" s="23">
        <v>20041.169999999998</v>
      </c>
    </row>
    <row r="114" spans="1:15" ht="26.25" x14ac:dyDescent="0.25">
      <c r="A114" s="76">
        <v>73</v>
      </c>
      <c r="B114" s="20" t="s">
        <v>151</v>
      </c>
      <c r="C114" s="21" t="s">
        <v>22</v>
      </c>
      <c r="D114" s="24">
        <v>41183</v>
      </c>
      <c r="E114" s="20" t="s">
        <v>147</v>
      </c>
      <c r="F114" s="26" t="s">
        <v>30</v>
      </c>
      <c r="G114" s="30">
        <v>21500</v>
      </c>
      <c r="H114" s="23">
        <v>0</v>
      </c>
      <c r="I114" s="23">
        <v>-617.04999999999995</v>
      </c>
      <c r="J114" s="23">
        <v>-653.6</v>
      </c>
      <c r="K114" s="23">
        <v>0</v>
      </c>
      <c r="L114" s="23">
        <v>0</v>
      </c>
      <c r="M114" s="23">
        <f t="shared" si="13"/>
        <v>-1270.6500000000001</v>
      </c>
      <c r="N114" s="23">
        <v>-1270.6500000000001</v>
      </c>
      <c r="O114" s="23">
        <v>20229.349999999999</v>
      </c>
    </row>
    <row r="115" spans="1:15" ht="26.25" x14ac:dyDescent="0.25">
      <c r="A115" s="16">
        <v>74</v>
      </c>
      <c r="B115" s="109" t="s">
        <v>152</v>
      </c>
      <c r="C115" s="110" t="s">
        <v>22</v>
      </c>
      <c r="D115" s="111">
        <v>38334</v>
      </c>
      <c r="E115" s="45" t="s">
        <v>147</v>
      </c>
      <c r="F115" s="112" t="s">
        <v>30</v>
      </c>
      <c r="G115" s="113">
        <v>21300</v>
      </c>
      <c r="H115" s="58">
        <v>0</v>
      </c>
      <c r="I115" s="58">
        <v>-611.30999999999995</v>
      </c>
      <c r="J115" s="58">
        <v>-647.52</v>
      </c>
      <c r="K115" s="58">
        <v>0</v>
      </c>
      <c r="L115" s="58">
        <v>0</v>
      </c>
      <c r="M115" s="58">
        <f t="shared" si="13"/>
        <v>-1258.83</v>
      </c>
      <c r="N115" s="58">
        <v>-1258.83</v>
      </c>
      <c r="O115" s="58">
        <v>20041.169999999998</v>
      </c>
    </row>
    <row r="116" spans="1:15" ht="26.25" x14ac:dyDescent="0.25">
      <c r="A116" s="16">
        <v>75</v>
      </c>
      <c r="B116" s="17" t="s">
        <v>153</v>
      </c>
      <c r="C116" s="18" t="s">
        <v>22</v>
      </c>
      <c r="D116" s="24">
        <v>35786</v>
      </c>
      <c r="E116" s="20" t="s">
        <v>147</v>
      </c>
      <c r="F116" s="26" t="s">
        <v>30</v>
      </c>
      <c r="G116" s="30">
        <v>25600</v>
      </c>
      <c r="H116" s="23">
        <v>0</v>
      </c>
      <c r="I116" s="23">
        <v>-734.72</v>
      </c>
      <c r="J116" s="23">
        <v>-778.24</v>
      </c>
      <c r="K116" s="23">
        <v>0</v>
      </c>
      <c r="L116" s="23">
        <v>0</v>
      </c>
      <c r="M116" s="23">
        <f t="shared" si="13"/>
        <v>-1512.96</v>
      </c>
      <c r="N116" s="23">
        <v>-1512.96</v>
      </c>
      <c r="O116" s="23">
        <v>24087.040000000001</v>
      </c>
    </row>
    <row r="117" spans="1:15" ht="26.25" x14ac:dyDescent="0.25">
      <c r="A117" s="76">
        <v>76</v>
      </c>
      <c r="B117" s="17" t="s">
        <v>154</v>
      </c>
      <c r="C117" s="18" t="s">
        <v>18</v>
      </c>
      <c r="D117" s="19">
        <v>44312</v>
      </c>
      <c r="E117" s="20" t="s">
        <v>147</v>
      </c>
      <c r="F117" s="26" t="s">
        <v>30</v>
      </c>
      <c r="G117" s="30">
        <v>21500</v>
      </c>
      <c r="H117" s="23">
        <v>0</v>
      </c>
      <c r="I117" s="23">
        <v>-617.04999999999995</v>
      </c>
      <c r="J117" s="23">
        <v>-653.6</v>
      </c>
      <c r="K117" s="23">
        <v>0</v>
      </c>
      <c r="L117" s="23">
        <v>0</v>
      </c>
      <c r="M117" s="23">
        <f t="shared" si="13"/>
        <v>-1270.6500000000001</v>
      </c>
      <c r="N117" s="23">
        <f>+M117</f>
        <v>-1270.6500000000001</v>
      </c>
      <c r="O117" s="23">
        <v>20229.349999999999</v>
      </c>
    </row>
    <row r="118" spans="1:15" ht="26.25" x14ac:dyDescent="0.25">
      <c r="A118" s="16">
        <v>77</v>
      </c>
      <c r="B118" s="20" t="s">
        <v>155</v>
      </c>
      <c r="C118" s="21" t="s">
        <v>18</v>
      </c>
      <c r="D118" s="24">
        <v>41730</v>
      </c>
      <c r="E118" s="20" t="s">
        <v>156</v>
      </c>
      <c r="F118" s="26" t="s">
        <v>30</v>
      </c>
      <c r="G118" s="30">
        <v>15000</v>
      </c>
      <c r="H118" s="23">
        <v>0</v>
      </c>
      <c r="I118" s="23">
        <v>-430.5</v>
      </c>
      <c r="J118" s="23">
        <v>-456</v>
      </c>
      <c r="K118" s="23">
        <v>0</v>
      </c>
      <c r="L118" s="23">
        <v>0</v>
      </c>
      <c r="M118" s="23">
        <f t="shared" si="13"/>
        <v>-886.5</v>
      </c>
      <c r="N118" s="23">
        <f>+M118</f>
        <v>-886.5</v>
      </c>
      <c r="O118" s="23">
        <v>14113.5</v>
      </c>
    </row>
    <row r="119" spans="1:15" ht="27" thickBot="1" x14ac:dyDescent="0.3">
      <c r="A119" s="16">
        <v>78</v>
      </c>
      <c r="B119" s="20" t="s">
        <v>157</v>
      </c>
      <c r="C119" s="21" t="s">
        <v>18</v>
      </c>
      <c r="D119" s="24">
        <v>40664</v>
      </c>
      <c r="E119" s="20" t="s">
        <v>158</v>
      </c>
      <c r="F119" s="26" t="s">
        <v>30</v>
      </c>
      <c r="G119" s="30">
        <v>30200</v>
      </c>
      <c r="H119" s="23">
        <v>0</v>
      </c>
      <c r="I119" s="23">
        <v>-866.74</v>
      </c>
      <c r="J119" s="23">
        <v>-918.08</v>
      </c>
      <c r="K119" s="23">
        <v>0</v>
      </c>
      <c r="L119" s="23">
        <v>0</v>
      </c>
      <c r="M119" s="23">
        <f t="shared" si="13"/>
        <v>-1784.8200000000002</v>
      </c>
      <c r="N119" s="23">
        <v>-1784.82</v>
      </c>
      <c r="O119" s="23">
        <v>28415.18</v>
      </c>
    </row>
    <row r="120" spans="1:15" ht="15.75" thickBot="1" x14ac:dyDescent="0.3">
      <c r="A120" s="31" t="s">
        <v>34</v>
      </c>
      <c r="B120" s="32"/>
      <c r="C120" s="32"/>
      <c r="D120" s="32"/>
      <c r="E120" s="32"/>
      <c r="F120" s="33"/>
      <c r="G120" s="34">
        <f t="shared" ref="G120:L120" si="14">SUM(G102:G119)</f>
        <v>572700</v>
      </c>
      <c r="H120" s="35">
        <f t="shared" si="14"/>
        <v>-17140.47</v>
      </c>
      <c r="I120" s="35">
        <f>SUM(I102:I119)</f>
        <v>-16436.489999999998</v>
      </c>
      <c r="J120" s="35">
        <f>SUM(J102:J119)</f>
        <v>-17410.080000000005</v>
      </c>
      <c r="K120" s="35">
        <f t="shared" si="14"/>
        <v>-1350.12</v>
      </c>
      <c r="L120" s="35">
        <f t="shared" ca="1" si="14"/>
        <v>0</v>
      </c>
      <c r="M120" s="35">
        <v>-32507.21</v>
      </c>
      <c r="N120" s="35">
        <v>-52337.16</v>
      </c>
      <c r="O120" s="36">
        <f>SUM(O102:O119)</f>
        <v>520362.83999999979</v>
      </c>
    </row>
    <row r="121" spans="1:15" x14ac:dyDescent="0.25">
      <c r="A121" s="12" t="s">
        <v>159</v>
      </c>
      <c r="B121" s="12"/>
      <c r="C121" s="13"/>
      <c r="D121" s="12"/>
      <c r="E121" s="12"/>
      <c r="F121" s="12"/>
      <c r="G121" s="14"/>
      <c r="H121" s="15"/>
      <c r="I121" s="15"/>
      <c r="J121" s="15"/>
      <c r="K121" s="15"/>
      <c r="L121" s="15"/>
      <c r="M121" s="15"/>
      <c r="N121" s="15"/>
      <c r="O121" s="15"/>
    </row>
    <row r="122" spans="1:15" x14ac:dyDescent="0.25">
      <c r="A122" s="114">
        <v>79</v>
      </c>
      <c r="B122" s="45" t="s">
        <v>160</v>
      </c>
      <c r="C122" s="46" t="s">
        <v>18</v>
      </c>
      <c r="D122" s="47">
        <v>39845</v>
      </c>
      <c r="E122" s="45" t="s">
        <v>161</v>
      </c>
      <c r="F122" s="112" t="s">
        <v>162</v>
      </c>
      <c r="G122" s="115">
        <v>60000</v>
      </c>
      <c r="H122" s="68">
        <v>-3216.65</v>
      </c>
      <c r="I122" s="68">
        <v>-1722</v>
      </c>
      <c r="J122" s="68">
        <v>-1824</v>
      </c>
      <c r="K122" s="68">
        <v>-1350.12</v>
      </c>
      <c r="L122" s="68">
        <v>0</v>
      </c>
      <c r="M122" s="68">
        <v>-4896.12</v>
      </c>
      <c r="N122" s="68">
        <v>-8112.77</v>
      </c>
      <c r="O122" s="68">
        <v>51887.23</v>
      </c>
    </row>
    <row r="123" spans="1:15" ht="27" thickBot="1" x14ac:dyDescent="0.3">
      <c r="A123" s="44">
        <v>80</v>
      </c>
      <c r="B123" s="20" t="s">
        <v>163</v>
      </c>
      <c r="C123" s="21" t="s">
        <v>18</v>
      </c>
      <c r="D123" s="24">
        <v>42644</v>
      </c>
      <c r="E123" s="20" t="s">
        <v>164</v>
      </c>
      <c r="F123" s="26" t="s">
        <v>30</v>
      </c>
      <c r="G123" s="116">
        <v>32500</v>
      </c>
      <c r="H123" s="23">
        <v>0</v>
      </c>
      <c r="I123" s="23">
        <v>-932.75</v>
      </c>
      <c r="J123" s="23">
        <v>-988</v>
      </c>
      <c r="K123" s="23">
        <v>0</v>
      </c>
      <c r="L123" s="23">
        <v>0</v>
      </c>
      <c r="M123" s="23">
        <f>J123+I123+K123+L123</f>
        <v>-1920.75</v>
      </c>
      <c r="N123" s="23">
        <v>-1920.75</v>
      </c>
      <c r="O123" s="23">
        <v>30579.25</v>
      </c>
    </row>
    <row r="124" spans="1:15" ht="18.75" customHeight="1" thickBot="1" x14ac:dyDescent="0.3">
      <c r="A124" s="31" t="s">
        <v>34</v>
      </c>
      <c r="B124" s="32"/>
      <c r="C124" s="32"/>
      <c r="D124" s="32"/>
      <c r="E124" s="32"/>
      <c r="F124" s="33"/>
      <c r="G124" s="117">
        <f t="shared" ref="G124:O124" si="15">SUM(G122:G123)</f>
        <v>92500</v>
      </c>
      <c r="H124" s="35">
        <f t="shared" si="15"/>
        <v>-3216.65</v>
      </c>
      <c r="I124" s="35">
        <f>SUM(I122:I123)</f>
        <v>-2654.75</v>
      </c>
      <c r="J124" s="35">
        <f>SUM(J122:J123)</f>
        <v>-2812</v>
      </c>
      <c r="K124" s="35">
        <f t="shared" si="15"/>
        <v>-1350.12</v>
      </c>
      <c r="L124" s="35">
        <f t="shared" si="15"/>
        <v>0</v>
      </c>
      <c r="M124" s="35">
        <f t="shared" si="15"/>
        <v>-6816.87</v>
      </c>
      <c r="N124" s="35">
        <f t="shared" si="15"/>
        <v>-10033.52</v>
      </c>
      <c r="O124" s="36">
        <f t="shared" si="15"/>
        <v>82466.48000000001</v>
      </c>
    </row>
    <row r="125" spans="1:15" x14ac:dyDescent="0.25">
      <c r="A125" s="12" t="s">
        <v>165</v>
      </c>
      <c r="B125" s="12"/>
      <c r="C125" s="13"/>
      <c r="D125" s="12"/>
      <c r="E125" s="12"/>
      <c r="F125" s="12"/>
      <c r="G125" s="14"/>
      <c r="H125" s="14"/>
      <c r="I125" s="14"/>
      <c r="J125" s="14"/>
      <c r="K125" s="14"/>
      <c r="L125" s="14"/>
      <c r="M125" s="14"/>
      <c r="N125" s="14"/>
      <c r="O125" s="14"/>
    </row>
    <row r="126" spans="1:15" x14ac:dyDescent="0.25">
      <c r="A126" s="118">
        <v>81</v>
      </c>
      <c r="B126" s="119" t="s">
        <v>166</v>
      </c>
      <c r="C126" s="120" t="s">
        <v>18</v>
      </c>
      <c r="D126" s="120" t="s">
        <v>167</v>
      </c>
      <c r="E126" s="119" t="s">
        <v>73</v>
      </c>
      <c r="F126" s="21" t="s">
        <v>20</v>
      </c>
      <c r="G126" s="38">
        <v>90000</v>
      </c>
      <c r="H126" s="22">
        <v>-9415.58</v>
      </c>
      <c r="I126" s="22">
        <v>-2583</v>
      </c>
      <c r="J126" s="22">
        <v>-2736</v>
      </c>
      <c r="K126" s="22">
        <v>-1350.12</v>
      </c>
      <c r="L126" s="22">
        <v>0</v>
      </c>
      <c r="M126" s="22">
        <f>J126+I126+K126+L126</f>
        <v>-6669.12</v>
      </c>
      <c r="N126" s="22">
        <v>-16084.7</v>
      </c>
      <c r="O126" s="22">
        <v>73915.3</v>
      </c>
    </row>
    <row r="127" spans="1:15" ht="26.25" x14ac:dyDescent="0.25">
      <c r="A127" s="118">
        <v>82</v>
      </c>
      <c r="B127" s="20" t="s">
        <v>168</v>
      </c>
      <c r="C127" s="21" t="s">
        <v>18</v>
      </c>
      <c r="D127" s="24">
        <v>41852</v>
      </c>
      <c r="E127" s="20" t="s">
        <v>169</v>
      </c>
      <c r="F127" s="26" t="s">
        <v>30</v>
      </c>
      <c r="G127" s="38">
        <v>32500</v>
      </c>
      <c r="H127" s="22">
        <v>0</v>
      </c>
      <c r="I127" s="22">
        <v>-932.75</v>
      </c>
      <c r="J127" s="22">
        <v>-988</v>
      </c>
      <c r="K127" s="22">
        <v>0</v>
      </c>
      <c r="L127" s="22">
        <v>0</v>
      </c>
      <c r="M127" s="22">
        <f>J127+I127+K127+L127</f>
        <v>-1920.75</v>
      </c>
      <c r="N127" s="22">
        <v>-1920.75</v>
      </c>
      <c r="O127" s="22">
        <v>30579.25</v>
      </c>
    </row>
    <row r="128" spans="1:15" ht="26.25" x14ac:dyDescent="0.25">
      <c r="A128" s="118">
        <v>83</v>
      </c>
      <c r="B128" s="20" t="s">
        <v>170</v>
      </c>
      <c r="C128" s="21" t="s">
        <v>18</v>
      </c>
      <c r="D128" s="24">
        <v>42278</v>
      </c>
      <c r="E128" s="20" t="s">
        <v>171</v>
      </c>
      <c r="F128" s="26" t="s">
        <v>30</v>
      </c>
      <c r="G128" s="38">
        <v>30000</v>
      </c>
      <c r="H128" s="22">
        <v>0</v>
      </c>
      <c r="I128" s="22">
        <v>-861</v>
      </c>
      <c r="J128" s="22">
        <v>-912</v>
      </c>
      <c r="K128" s="22">
        <v>0</v>
      </c>
      <c r="L128" s="22">
        <v>0</v>
      </c>
      <c r="M128" s="22">
        <f>J128+I128+K128+L128</f>
        <v>-1773</v>
      </c>
      <c r="N128" s="22">
        <f>+M128</f>
        <v>-1773</v>
      </c>
      <c r="O128" s="22">
        <v>28227</v>
      </c>
    </row>
    <row r="129" spans="1:15" ht="26.25" x14ac:dyDescent="0.25">
      <c r="A129" s="16">
        <v>84</v>
      </c>
      <c r="B129" s="20" t="s">
        <v>172</v>
      </c>
      <c r="C129" s="21" t="s">
        <v>22</v>
      </c>
      <c r="D129" s="24">
        <v>38657</v>
      </c>
      <c r="E129" s="20" t="s">
        <v>171</v>
      </c>
      <c r="F129" s="26" t="s">
        <v>30</v>
      </c>
      <c r="G129" s="30">
        <v>32500</v>
      </c>
      <c r="H129" s="23">
        <v>0</v>
      </c>
      <c r="I129" s="23">
        <v>-932.75</v>
      </c>
      <c r="J129" s="23">
        <v>-988</v>
      </c>
      <c r="K129" s="23">
        <v>0</v>
      </c>
      <c r="L129" s="23">
        <v>0</v>
      </c>
      <c r="M129" s="23">
        <f>J129+I129+K129+L129</f>
        <v>-1920.75</v>
      </c>
      <c r="N129" s="23">
        <v>-1920.75</v>
      </c>
      <c r="O129" s="23">
        <v>30579.25</v>
      </c>
    </row>
    <row r="130" spans="1:15" ht="26.25" x14ac:dyDescent="0.25">
      <c r="A130" s="16">
        <v>85</v>
      </c>
      <c r="B130" s="20" t="s">
        <v>173</v>
      </c>
      <c r="C130" s="21" t="s">
        <v>22</v>
      </c>
      <c r="D130" s="24">
        <v>44470</v>
      </c>
      <c r="E130" s="20" t="s">
        <v>174</v>
      </c>
      <c r="F130" s="26" t="s">
        <v>30</v>
      </c>
      <c r="G130" s="30">
        <v>20000</v>
      </c>
      <c r="H130" s="23"/>
      <c r="I130" s="23">
        <v>-574</v>
      </c>
      <c r="J130" s="23">
        <v>-608</v>
      </c>
      <c r="K130" s="23"/>
      <c r="L130" s="23"/>
      <c r="M130" s="23">
        <f>J130+I130+K130+L130</f>
        <v>-1182</v>
      </c>
      <c r="N130" s="23">
        <v>-1182</v>
      </c>
      <c r="O130" s="23">
        <v>18818</v>
      </c>
    </row>
    <row r="131" spans="1:15" ht="15.75" thickBot="1" x14ac:dyDescent="0.3">
      <c r="A131" s="52" t="s">
        <v>34</v>
      </c>
      <c r="B131" s="53"/>
      <c r="C131" s="53"/>
      <c r="D131" s="53"/>
      <c r="E131" s="53"/>
      <c r="F131" s="54"/>
      <c r="G131" s="55">
        <f>SUM(G126:G130)</f>
        <v>205000</v>
      </c>
      <c r="H131" s="56">
        <f>SUM(H126:H130)</f>
        <v>-9415.58</v>
      </c>
      <c r="I131" s="56">
        <f>SUM(I126:I130)</f>
        <v>-5883.5</v>
      </c>
      <c r="J131" s="56">
        <f>SUM(J126:J130)</f>
        <v>-6232</v>
      </c>
      <c r="K131" s="56">
        <f t="shared" ref="K131:M131" si="16">SUM(K126:K129)</f>
        <v>-1350.12</v>
      </c>
      <c r="L131" s="56">
        <f t="shared" si="16"/>
        <v>0</v>
      </c>
      <c r="M131" s="56">
        <f t="shared" si="16"/>
        <v>-12283.619999999999</v>
      </c>
      <c r="N131" s="56">
        <f>SUM(N126:N130)</f>
        <v>-22881.200000000001</v>
      </c>
      <c r="O131" s="57">
        <f>SUM(O126:O130)</f>
        <v>182118.8</v>
      </c>
    </row>
    <row r="132" spans="1:15" x14ac:dyDescent="0.25">
      <c r="A132" s="12" t="s">
        <v>175</v>
      </c>
      <c r="B132" s="12"/>
      <c r="C132" s="13"/>
      <c r="D132" s="12"/>
      <c r="E132" s="12"/>
      <c r="F132" s="12"/>
      <c r="G132" s="14"/>
      <c r="H132" s="14"/>
      <c r="I132" s="14"/>
      <c r="J132" s="14"/>
      <c r="K132" s="14"/>
      <c r="L132" s="14"/>
      <c r="M132" s="14"/>
      <c r="N132" s="14"/>
      <c r="O132" s="14"/>
    </row>
    <row r="133" spans="1:15" ht="26.25" x14ac:dyDescent="0.25">
      <c r="A133" s="16">
        <v>86</v>
      </c>
      <c r="B133" s="20" t="s">
        <v>176</v>
      </c>
      <c r="C133" s="21" t="s">
        <v>18</v>
      </c>
      <c r="D133" s="24">
        <v>42095</v>
      </c>
      <c r="E133" s="82" t="s">
        <v>177</v>
      </c>
      <c r="F133" s="26" t="s">
        <v>30</v>
      </c>
      <c r="G133" s="38">
        <v>32500</v>
      </c>
      <c r="H133" s="22">
        <v>0</v>
      </c>
      <c r="I133" s="22">
        <v>-932.75</v>
      </c>
      <c r="J133" s="22">
        <v>-988</v>
      </c>
      <c r="K133" s="22">
        <v>0</v>
      </c>
      <c r="L133" s="22">
        <v>0</v>
      </c>
      <c r="M133" s="22">
        <f>J133+I133+K133+L133</f>
        <v>-1920.75</v>
      </c>
      <c r="N133" s="22">
        <v>-1920.75</v>
      </c>
      <c r="O133" s="22">
        <v>30579.25</v>
      </c>
    </row>
    <row r="134" spans="1:15" ht="26.25" x14ac:dyDescent="0.25">
      <c r="A134" s="16">
        <v>87</v>
      </c>
      <c r="B134" s="20" t="s">
        <v>178</v>
      </c>
      <c r="C134" s="21" t="s">
        <v>18</v>
      </c>
      <c r="D134" s="24">
        <v>41312</v>
      </c>
      <c r="E134" s="20" t="s">
        <v>29</v>
      </c>
      <c r="F134" s="26" t="s">
        <v>30</v>
      </c>
      <c r="G134" s="38">
        <v>28400</v>
      </c>
      <c r="H134" s="22">
        <v>0</v>
      </c>
      <c r="I134" s="22">
        <v>-815.08</v>
      </c>
      <c r="J134" s="22">
        <v>-863.36</v>
      </c>
      <c r="K134" s="22">
        <v>0</v>
      </c>
      <c r="L134" s="22">
        <v>0</v>
      </c>
      <c r="M134" s="22">
        <f>J134+I134+K134+L134</f>
        <v>-1678.44</v>
      </c>
      <c r="N134" s="22">
        <v>-1678.44</v>
      </c>
      <c r="O134" s="22">
        <v>26721.56</v>
      </c>
    </row>
    <row r="135" spans="1:15" ht="27" thickBot="1" x14ac:dyDescent="0.3">
      <c r="A135" s="44">
        <v>88</v>
      </c>
      <c r="B135" s="45" t="s">
        <v>179</v>
      </c>
      <c r="C135" s="46" t="s">
        <v>18</v>
      </c>
      <c r="D135" s="47">
        <v>44166</v>
      </c>
      <c r="E135" s="45" t="s">
        <v>29</v>
      </c>
      <c r="F135" s="112" t="s">
        <v>30</v>
      </c>
      <c r="G135" s="48">
        <v>25000</v>
      </c>
      <c r="H135" s="68">
        <v>0</v>
      </c>
      <c r="I135" s="68">
        <v>-717.5</v>
      </c>
      <c r="J135" s="68">
        <v>-760</v>
      </c>
      <c r="K135" s="68">
        <v>0</v>
      </c>
      <c r="L135" s="68">
        <v>0</v>
      </c>
      <c r="M135" s="68">
        <f>J135+I135+K135+L135</f>
        <v>-1477.5</v>
      </c>
      <c r="N135" s="68">
        <f>M135</f>
        <v>-1477.5</v>
      </c>
      <c r="O135" s="68">
        <v>23522.5</v>
      </c>
    </row>
    <row r="136" spans="1:15" ht="15.75" thickBot="1" x14ac:dyDescent="0.3">
      <c r="A136" s="31" t="s">
        <v>34</v>
      </c>
      <c r="B136" s="32"/>
      <c r="C136" s="32"/>
      <c r="D136" s="32"/>
      <c r="E136" s="32"/>
      <c r="F136" s="33"/>
      <c r="G136" s="34">
        <f t="shared" ref="G136:O136" si="17">SUM(G133:G135)</f>
        <v>85900</v>
      </c>
      <c r="H136" s="35">
        <f t="shared" si="17"/>
        <v>0</v>
      </c>
      <c r="I136" s="35">
        <f>SUM(I133:I135)</f>
        <v>-2465.33</v>
      </c>
      <c r="J136" s="35">
        <f>SUM(J133:J135)</f>
        <v>-2611.36</v>
      </c>
      <c r="K136" s="35">
        <f t="shared" si="17"/>
        <v>0</v>
      </c>
      <c r="L136" s="35">
        <f t="shared" si="17"/>
        <v>0</v>
      </c>
      <c r="M136" s="35">
        <f t="shared" si="17"/>
        <v>-5076.6900000000005</v>
      </c>
      <c r="N136" s="35">
        <f t="shared" si="17"/>
        <v>-5076.6900000000005</v>
      </c>
      <c r="O136" s="36">
        <f t="shared" si="17"/>
        <v>80823.31</v>
      </c>
    </row>
    <row r="137" spans="1:15" ht="15.75" thickBot="1" x14ac:dyDescent="0.3">
      <c r="A137" s="121" t="s">
        <v>180</v>
      </c>
      <c r="B137" s="122"/>
      <c r="C137" s="122"/>
      <c r="D137" s="122"/>
      <c r="E137" s="122"/>
      <c r="F137" s="123"/>
      <c r="G137" s="124">
        <f>G19+G24+G31+G43+G52+G58+G62+G66+G70+G78+G81+G86+G94+G97+G100+G120+G124+G131+G136</f>
        <v>7161530</v>
      </c>
      <c r="H137" s="124">
        <f>H19+H24+H31+H43+H52+H58+H62+H66+H70+H78+H81+H86+H94+H97+H100+H120+H124+H131+H136</f>
        <v>-856493.25999999989</v>
      </c>
      <c r="I137" s="124">
        <f>+I19+I24+I31+I43+I52+I58+I62+I66+I70+I78+I81+I86+I94+I97+I100+I120+I124+I131+I136</f>
        <v>-200885.65</v>
      </c>
      <c r="J137" s="124">
        <f>+J19+J24+J31+J43+J52+J58+J62+J66+J70+J78+J81+J86+J94+J97+J100+J120+J124+J131+J136</f>
        <v>-189863.2</v>
      </c>
      <c r="K137" s="124">
        <f>+K31+K43+K58+K52+K62+K66+K78+K86+K94+K120+K124+K131+K136</f>
        <v>-24302.159999999996</v>
      </c>
      <c r="L137" s="124">
        <f>+L31</f>
        <v>-20000</v>
      </c>
      <c r="M137" s="124">
        <f>+M19+M24+M31+M43+M52+M58+M62+M66+M70+M78+M81+M86+M94+M97+M100+M120+M124+M131+M136</f>
        <v>-431179.53</v>
      </c>
      <c r="N137" s="124">
        <v>-1291544.27</v>
      </c>
      <c r="O137" s="125">
        <f>+O19+O24+O31+O43+O52+O58+O62+O66+O70+O78+O81+O86+O94+O97+O100+O120+O124+O131+O136</f>
        <v>5869985.7299999995</v>
      </c>
    </row>
    <row r="138" spans="1:15" x14ac:dyDescent="0.25">
      <c r="A138" s="126"/>
      <c r="B138" s="127"/>
      <c r="C138" s="128"/>
      <c r="D138" s="127"/>
      <c r="E138" s="127"/>
      <c r="F138" s="128"/>
      <c r="G138" s="129"/>
      <c r="H138" s="129"/>
      <c r="I138" s="129"/>
      <c r="J138" s="129"/>
      <c r="K138" s="127"/>
      <c r="L138" s="130"/>
      <c r="M138" s="127"/>
      <c r="N138" s="127"/>
      <c r="O138" s="127"/>
    </row>
    <row r="139" spans="1:15" x14ac:dyDescent="0.25">
      <c r="A139" s="126"/>
      <c r="B139" s="127"/>
      <c r="C139" s="128"/>
      <c r="D139" s="127"/>
      <c r="E139" s="127"/>
      <c r="F139" s="128"/>
      <c r="G139" s="131"/>
      <c r="H139" s="131"/>
      <c r="I139" s="131"/>
      <c r="J139" s="131"/>
      <c r="K139" s="130"/>
      <c r="L139" s="127"/>
      <c r="M139" s="127"/>
      <c r="N139" s="130"/>
      <c r="O139" s="127"/>
    </row>
    <row r="140" spans="1:15" x14ac:dyDescent="0.25">
      <c r="A140" s="126"/>
      <c r="B140" s="127"/>
      <c r="C140" s="128"/>
      <c r="D140" s="127"/>
      <c r="E140" s="127"/>
      <c r="F140" s="128"/>
      <c r="G140" s="131"/>
      <c r="H140" s="131"/>
      <c r="I140" s="131"/>
      <c r="J140" s="131"/>
      <c r="K140" s="130"/>
      <c r="L140" s="127"/>
      <c r="M140" s="127"/>
      <c r="N140" s="130"/>
      <c r="O140" s="127"/>
    </row>
    <row r="141" spans="1:15" x14ac:dyDescent="0.25">
      <c r="A141" s="126"/>
      <c r="B141" s="127"/>
      <c r="C141" s="128"/>
      <c r="D141" s="127"/>
      <c r="E141" s="127"/>
      <c r="F141" s="128"/>
      <c r="G141" s="127"/>
      <c r="H141" s="127"/>
      <c r="I141" s="127"/>
      <c r="J141" s="127"/>
      <c r="K141" s="130"/>
      <c r="L141" s="127"/>
      <c r="M141" s="127"/>
      <c r="N141" s="127"/>
      <c r="O141" s="127"/>
    </row>
    <row r="142" spans="1:15" ht="15.75" x14ac:dyDescent="0.25">
      <c r="A142" s="132" t="s">
        <v>181</v>
      </c>
      <c r="B142" s="133"/>
      <c r="C142" s="134"/>
      <c r="D142" s="133"/>
      <c r="E142" s="133"/>
      <c r="F142" s="132" t="s">
        <v>182</v>
      </c>
      <c r="G142" s="133"/>
      <c r="H142" s="133"/>
      <c r="I142" s="133"/>
      <c r="J142" s="133"/>
      <c r="K142" s="127"/>
      <c r="L142" s="127"/>
      <c r="M142" s="127"/>
      <c r="N142" s="127"/>
      <c r="O142" s="127"/>
    </row>
    <row r="143" spans="1:15" ht="15.75" x14ac:dyDescent="0.25">
      <c r="A143" s="135" t="s">
        <v>183</v>
      </c>
      <c r="B143" s="133"/>
      <c r="C143" s="134"/>
      <c r="D143" s="133"/>
      <c r="E143" s="133"/>
      <c r="F143" s="136" t="s">
        <v>184</v>
      </c>
      <c r="G143" s="133"/>
      <c r="H143" s="133"/>
      <c r="I143" s="133"/>
      <c r="J143" s="133"/>
      <c r="K143" s="127"/>
      <c r="L143" s="127"/>
      <c r="M143" s="127"/>
      <c r="N143" s="127"/>
      <c r="O143" s="127"/>
    </row>
    <row r="144" spans="1:15" ht="15.75" x14ac:dyDescent="0.25">
      <c r="A144" s="132" t="s">
        <v>185</v>
      </c>
      <c r="B144" s="133"/>
      <c r="C144" s="134"/>
      <c r="D144" s="133"/>
      <c r="E144" s="133"/>
      <c r="F144" s="132" t="s">
        <v>186</v>
      </c>
      <c r="G144" s="133"/>
      <c r="H144" s="133"/>
      <c r="I144" s="133"/>
      <c r="J144" s="133"/>
      <c r="K144" s="127"/>
      <c r="L144" s="127"/>
      <c r="M144" s="127"/>
      <c r="N144" s="127"/>
      <c r="O144" s="127"/>
    </row>
    <row r="145" spans="1:15" ht="15.75" x14ac:dyDescent="0.25">
      <c r="A145" s="132"/>
      <c r="B145" s="133"/>
      <c r="C145" s="134"/>
      <c r="D145" s="133"/>
      <c r="E145" s="133"/>
      <c r="F145" s="132"/>
      <c r="G145" s="133"/>
      <c r="H145" s="133"/>
      <c r="I145" s="133"/>
      <c r="J145" s="133"/>
      <c r="K145" s="127"/>
      <c r="L145" s="127"/>
      <c r="M145" s="127"/>
      <c r="N145" s="127"/>
      <c r="O145" s="127"/>
    </row>
    <row r="146" spans="1:15" ht="15.75" x14ac:dyDescent="0.25">
      <c r="A146" s="132"/>
      <c r="B146" s="133"/>
      <c r="C146" s="134"/>
      <c r="D146" s="133"/>
      <c r="E146" s="133"/>
      <c r="F146" s="132"/>
      <c r="G146" s="133"/>
      <c r="H146" s="133"/>
      <c r="I146" s="133"/>
      <c r="J146" s="133"/>
      <c r="K146" s="127"/>
      <c r="L146" s="127"/>
      <c r="M146" s="127"/>
      <c r="N146" s="127"/>
      <c r="O146" s="127"/>
    </row>
    <row r="147" spans="1:15" ht="15.75" x14ac:dyDescent="0.25">
      <c r="A147" s="132"/>
      <c r="B147" s="133"/>
      <c r="C147" s="134"/>
      <c r="D147" s="133"/>
      <c r="E147" s="133"/>
      <c r="F147" s="137"/>
      <c r="G147" s="133"/>
      <c r="H147" s="133"/>
      <c r="I147" s="133"/>
      <c r="J147" s="133"/>
      <c r="K147" s="127"/>
      <c r="L147" s="127"/>
      <c r="M147" s="127"/>
      <c r="N147" s="127"/>
      <c r="O147" s="127"/>
    </row>
    <row r="148" spans="1:15" ht="15.75" x14ac:dyDescent="0.25">
      <c r="A148" s="132"/>
      <c r="B148" s="133"/>
      <c r="C148" s="134"/>
      <c r="D148" s="133"/>
      <c r="E148" s="133"/>
      <c r="F148" s="137"/>
      <c r="G148" s="133"/>
      <c r="H148" s="133"/>
      <c r="I148" s="133"/>
      <c r="J148" s="133"/>
      <c r="K148" s="127"/>
      <c r="L148" s="127"/>
      <c r="M148" s="127"/>
      <c r="N148" s="127"/>
      <c r="O148" s="127"/>
    </row>
    <row r="149" spans="1:15" ht="15.75" x14ac:dyDescent="0.25">
      <c r="A149" s="132"/>
      <c r="B149" s="133"/>
      <c r="C149" s="134"/>
      <c r="D149" s="133"/>
      <c r="E149" s="133"/>
      <c r="F149" s="137"/>
      <c r="G149" s="133"/>
      <c r="H149" s="133"/>
      <c r="I149" s="133"/>
      <c r="J149" s="133"/>
      <c r="K149" s="127"/>
      <c r="L149" s="127"/>
      <c r="M149" s="127"/>
      <c r="N149" s="127"/>
      <c r="O149" s="127"/>
    </row>
    <row r="150" spans="1:15" ht="15.75" x14ac:dyDescent="0.25">
      <c r="A150" s="132" t="s">
        <v>187</v>
      </c>
      <c r="B150" s="133"/>
      <c r="C150" s="134"/>
      <c r="D150" s="133"/>
      <c r="E150" s="133"/>
      <c r="F150" s="138" t="s">
        <v>188</v>
      </c>
      <c r="G150" s="133"/>
      <c r="H150" s="133"/>
      <c r="I150" s="133"/>
      <c r="J150" s="133"/>
      <c r="K150" s="127"/>
      <c r="L150" s="127"/>
      <c r="M150" s="127"/>
      <c r="N150" s="127"/>
      <c r="O150" s="127"/>
    </row>
    <row r="151" spans="1:15" ht="15.75" x14ac:dyDescent="0.25">
      <c r="A151" s="135" t="s">
        <v>189</v>
      </c>
      <c r="B151" s="133"/>
      <c r="C151" s="134"/>
      <c r="D151" s="133"/>
      <c r="E151" s="133"/>
      <c r="F151" s="139" t="s">
        <v>190</v>
      </c>
      <c r="G151" s="133"/>
      <c r="H151" s="133"/>
      <c r="I151" s="133"/>
      <c r="J151" s="133"/>
      <c r="K151" s="127"/>
      <c r="L151" s="127"/>
      <c r="M151" s="127"/>
      <c r="N151" s="127"/>
      <c r="O151" s="127"/>
    </row>
    <row r="152" spans="1:15" ht="15.75" x14ac:dyDescent="0.25">
      <c r="A152" s="132" t="s">
        <v>191</v>
      </c>
      <c r="B152" s="133"/>
      <c r="C152" s="134"/>
      <c r="D152" s="133"/>
      <c r="E152" s="133"/>
      <c r="F152" s="138" t="s">
        <v>192</v>
      </c>
      <c r="G152" s="133"/>
      <c r="H152" s="133"/>
      <c r="I152" s="133"/>
      <c r="J152" s="133"/>
      <c r="K152" s="127"/>
      <c r="L152" s="127"/>
      <c r="M152" s="127"/>
      <c r="N152" s="127"/>
      <c r="O152" s="127"/>
    </row>
  </sheetData>
  <sheetProtection algorithmName="SHA-512" hashValue="GC2OfQWCF8biY0fki7CC2Gmi/AfSRmmLzULgpshl8FbShsz9hqnKASL4ydVTBVKxxiZQgKJXXzUIAn9r4mj/9Q==" saltValue="ztew8HcKSC9kwlVspvW1Xw==" spinCount="100000" sheet="1" formatCells="0" formatColumns="0" formatRows="0" insertColumns="0" insertRows="0" insertHyperlinks="0" deleteColumns="0" deleteRows="0" sort="0" autoFilter="0" pivotTables="0"/>
  <mergeCells count="22">
    <mergeCell ref="A124:F124"/>
    <mergeCell ref="A131:F131"/>
    <mergeCell ref="A136:F136"/>
    <mergeCell ref="A137:F137"/>
    <mergeCell ref="A78:F78"/>
    <mergeCell ref="A81:F81"/>
    <mergeCell ref="A86:F86"/>
    <mergeCell ref="A94:F94"/>
    <mergeCell ref="A97:F97"/>
    <mergeCell ref="A120:F120"/>
    <mergeCell ref="A43:F43"/>
    <mergeCell ref="A52:F52"/>
    <mergeCell ref="A58:F58"/>
    <mergeCell ref="A62:F62"/>
    <mergeCell ref="A66:F66"/>
    <mergeCell ref="A70:F70"/>
    <mergeCell ref="A7:O7"/>
    <mergeCell ref="A8:O9"/>
    <mergeCell ref="A10:B10"/>
    <mergeCell ref="A19:F19"/>
    <mergeCell ref="A24:F24"/>
    <mergeCell ref="A31:F31"/>
  </mergeCells>
  <printOptions horizontalCentered="1"/>
  <pageMargins left="0.25" right="0.25" top="0.75" bottom="0.75" header="0.3" footer="0.3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 PORTAL FIJO DIC</vt:lpstr>
      <vt:lpstr>'NÓM PORTAL FIJO DIC'!Títulos_a_imprimir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Mayrubi Lázaro Valenzuela</dc:creator>
  <cp:lastModifiedBy>Mayrubi Lázaro Valenzuela</cp:lastModifiedBy>
  <dcterms:created xsi:type="dcterms:W3CDTF">2022-01-07T15:41:40Z</dcterms:created>
  <dcterms:modified xsi:type="dcterms:W3CDTF">2022-01-07T15:50:47Z</dcterms:modified>
</cp:coreProperties>
</file>