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-my.sharepoint.com/personal/ymejia_fonper_gov_do/Documents/Escritorio/RECURSOS HUMANOS 2021/NÓMINAS/NÓMINA PARA EL PORTAL DE TRANSPARENCIA/SEPTIEMBRE 2021/"/>
    </mc:Choice>
  </mc:AlternateContent>
  <xr:revisionPtr revIDLastSave="0" documentId="8_{4BA22ED6-80FC-4761-BE47-D7164FB3A0AB}" xr6:coauthVersionLast="47" xr6:coauthVersionMax="47" xr10:uidLastSave="{00000000-0000-0000-0000-000000000000}"/>
  <bookViews>
    <workbookView xWindow="-120" yWindow="-120" windowWidth="29040" windowHeight="15840" xr2:uid="{AA6558BD-2FAF-4213-88AF-8DBDB117EFB4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1" i="1" l="1"/>
  <c r="M131" i="1"/>
  <c r="L131" i="1"/>
  <c r="K131" i="1"/>
  <c r="J131" i="1"/>
  <c r="I131" i="1"/>
  <c r="H131" i="1"/>
  <c r="G131" i="1"/>
  <c r="M130" i="1"/>
  <c r="N130" i="1" s="1"/>
  <c r="N131" i="1" s="1"/>
  <c r="M129" i="1"/>
  <c r="M128" i="1"/>
  <c r="O126" i="1"/>
  <c r="N126" i="1"/>
  <c r="L126" i="1"/>
  <c r="K126" i="1"/>
  <c r="J126" i="1"/>
  <c r="I126" i="1"/>
  <c r="H126" i="1"/>
  <c r="G126" i="1"/>
  <c r="M125" i="1"/>
  <c r="N124" i="1"/>
  <c r="M124" i="1"/>
  <c r="M123" i="1"/>
  <c r="M122" i="1"/>
  <c r="M126" i="1" s="1"/>
  <c r="O120" i="1"/>
  <c r="N120" i="1"/>
  <c r="M120" i="1"/>
  <c r="L120" i="1"/>
  <c r="K120" i="1"/>
  <c r="J120" i="1"/>
  <c r="I120" i="1"/>
  <c r="H120" i="1"/>
  <c r="G120" i="1"/>
  <c r="M119" i="1"/>
  <c r="O116" i="1"/>
  <c r="K116" i="1"/>
  <c r="J116" i="1"/>
  <c r="I116" i="1"/>
  <c r="H116" i="1"/>
  <c r="G116" i="1"/>
  <c r="M115" i="1"/>
  <c r="M114" i="1"/>
  <c r="N114" i="1" s="1"/>
  <c r="M113" i="1"/>
  <c r="M112" i="1"/>
  <c r="N112" i="1" s="1"/>
  <c r="M111" i="1"/>
  <c r="M110" i="1"/>
  <c r="M109" i="1"/>
  <c r="M108" i="1"/>
  <c r="M107" i="1"/>
  <c r="N107" i="1" s="1"/>
  <c r="M106" i="1"/>
  <c r="M104" i="1"/>
  <c r="M103" i="1"/>
  <c r="M102" i="1"/>
  <c r="M101" i="1"/>
  <c r="M100" i="1"/>
  <c r="M99" i="1"/>
  <c r="M98" i="1"/>
  <c r="M97" i="1"/>
  <c r="M96" i="1"/>
  <c r="O94" i="1"/>
  <c r="N94" i="1"/>
  <c r="M94" i="1"/>
  <c r="J94" i="1"/>
  <c r="I94" i="1"/>
  <c r="H94" i="1"/>
  <c r="G94" i="1"/>
  <c r="M93" i="1"/>
  <c r="O91" i="1"/>
  <c r="N91" i="1"/>
  <c r="M91" i="1"/>
  <c r="L91" i="1"/>
  <c r="K91" i="1"/>
  <c r="J91" i="1"/>
  <c r="I91" i="1"/>
  <c r="H91" i="1"/>
  <c r="G91" i="1"/>
  <c r="M90" i="1"/>
  <c r="M89" i="1"/>
  <c r="M88" i="1"/>
  <c r="M87" i="1"/>
  <c r="M86" i="1"/>
  <c r="O84" i="1"/>
  <c r="N84" i="1"/>
  <c r="L84" i="1"/>
  <c r="K84" i="1"/>
  <c r="J84" i="1"/>
  <c r="I84" i="1"/>
  <c r="H84" i="1"/>
  <c r="G84" i="1"/>
  <c r="M83" i="1"/>
  <c r="M82" i="1"/>
  <c r="M81" i="1"/>
  <c r="M84" i="1" s="1"/>
  <c r="O79" i="1"/>
  <c r="N79" i="1"/>
  <c r="M79" i="1"/>
  <c r="J79" i="1"/>
  <c r="I79" i="1"/>
  <c r="H79" i="1"/>
  <c r="G79" i="1"/>
  <c r="M78" i="1"/>
  <c r="O76" i="1"/>
  <c r="N76" i="1"/>
  <c r="L76" i="1"/>
  <c r="K76" i="1"/>
  <c r="J76" i="1"/>
  <c r="I76" i="1"/>
  <c r="H76" i="1"/>
  <c r="G76" i="1"/>
  <c r="M75" i="1"/>
  <c r="M74" i="1"/>
  <c r="M73" i="1"/>
  <c r="M72" i="1"/>
  <c r="M71" i="1"/>
  <c r="M70" i="1"/>
  <c r="M76" i="1" s="1"/>
  <c r="O68" i="1"/>
  <c r="N68" i="1"/>
  <c r="K68" i="1"/>
  <c r="J68" i="1"/>
  <c r="I68" i="1"/>
  <c r="H68" i="1"/>
  <c r="G68" i="1"/>
  <c r="M67" i="1"/>
  <c r="M66" i="1"/>
  <c r="M68" i="1" s="1"/>
  <c r="O64" i="1"/>
  <c r="N64" i="1"/>
  <c r="K64" i="1"/>
  <c r="J64" i="1"/>
  <c r="I64" i="1"/>
  <c r="H64" i="1"/>
  <c r="G64" i="1"/>
  <c r="M63" i="1"/>
  <c r="M62" i="1"/>
  <c r="M64" i="1" s="1"/>
  <c r="N60" i="1"/>
  <c r="K60" i="1"/>
  <c r="J60" i="1"/>
  <c r="I60" i="1"/>
  <c r="H60" i="1"/>
  <c r="G60" i="1"/>
  <c r="O59" i="1"/>
  <c r="M59" i="1"/>
  <c r="O58" i="1"/>
  <c r="O60" i="1" s="1"/>
  <c r="M58" i="1"/>
  <c r="M60" i="1" s="1"/>
  <c r="O56" i="1"/>
  <c r="N56" i="1"/>
  <c r="L56" i="1"/>
  <c r="K56" i="1"/>
  <c r="J56" i="1"/>
  <c r="I56" i="1"/>
  <c r="H56" i="1"/>
  <c r="G56" i="1"/>
  <c r="M55" i="1"/>
  <c r="M54" i="1"/>
  <c r="M53" i="1"/>
  <c r="M56" i="1" s="1"/>
  <c r="O51" i="1"/>
  <c r="N51" i="1"/>
  <c r="L51" i="1"/>
  <c r="K51" i="1"/>
  <c r="J51" i="1"/>
  <c r="I51" i="1"/>
  <c r="H51" i="1"/>
  <c r="G51" i="1"/>
  <c r="M50" i="1"/>
  <c r="M49" i="1"/>
  <c r="M48" i="1"/>
  <c r="M47" i="1"/>
  <c r="M46" i="1"/>
  <c r="M45" i="1"/>
  <c r="M44" i="1"/>
  <c r="M51" i="1" s="1"/>
  <c r="O42" i="1"/>
  <c r="N42" i="1"/>
  <c r="L42" i="1"/>
  <c r="K42" i="1"/>
  <c r="J42" i="1"/>
  <c r="I42" i="1"/>
  <c r="H42" i="1"/>
  <c r="G42" i="1"/>
  <c r="M41" i="1"/>
  <c r="M40" i="1"/>
  <c r="M39" i="1"/>
  <c r="M38" i="1"/>
  <c r="M37" i="1"/>
  <c r="M36" i="1"/>
  <c r="M35" i="1"/>
  <c r="M34" i="1"/>
  <c r="M33" i="1"/>
  <c r="M32" i="1"/>
  <c r="M42" i="1" s="1"/>
  <c r="O30" i="1"/>
  <c r="N30" i="1"/>
  <c r="L30" i="1"/>
  <c r="L132" i="1" s="1"/>
  <c r="K30" i="1"/>
  <c r="J30" i="1"/>
  <c r="I30" i="1"/>
  <c r="H30" i="1"/>
  <c r="G30" i="1"/>
  <c r="M29" i="1"/>
  <c r="M28" i="1"/>
  <c r="M27" i="1"/>
  <c r="M26" i="1"/>
  <c r="M30" i="1" s="1"/>
  <c r="O24" i="1"/>
  <c r="N24" i="1"/>
  <c r="L24" i="1"/>
  <c r="K24" i="1"/>
  <c r="J24" i="1"/>
  <c r="I24" i="1"/>
  <c r="H24" i="1"/>
  <c r="G24" i="1"/>
  <c r="M23" i="1"/>
  <c r="M22" i="1"/>
  <c r="M21" i="1"/>
  <c r="M24" i="1" s="1"/>
  <c r="O19" i="1"/>
  <c r="L19" i="1"/>
  <c r="K19" i="1"/>
  <c r="K132" i="1" s="1"/>
  <c r="J19" i="1"/>
  <c r="J132" i="1" s="1"/>
  <c r="I19" i="1"/>
  <c r="I132" i="1" s="1"/>
  <c r="H19" i="1"/>
  <c r="H132" i="1" s="1"/>
  <c r="G19" i="1"/>
  <c r="G132" i="1" s="1"/>
  <c r="M18" i="1"/>
  <c r="M17" i="1"/>
  <c r="N16" i="1"/>
  <c r="N19" i="1" s="1"/>
  <c r="M16" i="1"/>
  <c r="M15" i="1"/>
  <c r="M14" i="1"/>
  <c r="M13" i="1"/>
  <c r="M12" i="1"/>
  <c r="M19" i="1" s="1"/>
  <c r="O132" i="1" l="1"/>
  <c r="N116" i="1"/>
  <c r="N132" i="1" s="1"/>
  <c r="L105" i="1" l="1"/>
  <c r="L116" i="1"/>
  <c r="L105" i="1" a="1"/>
  <c r="M105" i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<sst xmlns="http://schemas.openxmlformats.org/spreadsheetml/2006/main" count="395" uniqueCount="176">
  <si>
    <t>FONDO PATRIMONIAL DE LAS EMPRESAS REFORMADAS</t>
  </si>
  <si>
    <t>NÓMINA COLABORADORES FIJOS SEPTIEMBRE AÑO 2021</t>
  </si>
  <si>
    <t>Nombre</t>
  </si>
  <si>
    <t xml:space="preserve">Genero </t>
  </si>
  <si>
    <t>Fecha 
de Ingreso</t>
  </si>
  <si>
    <t>Cargo</t>
  </si>
  <si>
    <t>Estatus</t>
  </si>
  <si>
    <t>Sueldo Bruto RD$</t>
  </si>
  <si>
    <t>ISR RD$</t>
  </si>
  <si>
    <t>AFP RD$</t>
  </si>
  <si>
    <t>Seguro Familiar Salud SFS RD$</t>
  </si>
  <si>
    <t>Per-cápita RD$</t>
  </si>
  <si>
    <t>Aportes extraordinarios de AFP RD$</t>
  </si>
  <si>
    <t>Otros Descuentos</t>
  </si>
  <si>
    <t>Total Descuentos RD$</t>
  </si>
  <si>
    <t>Sueldo Neto RD$</t>
  </si>
  <si>
    <t>PRESIDENCIA</t>
  </si>
  <si>
    <t xml:space="preserve">JOSÉ EURIPIDES FLORENTINO RODRÍGUEZ </t>
  </si>
  <si>
    <t>M</t>
  </si>
  <si>
    <t>PRESIDENTE</t>
  </si>
  <si>
    <t>FIJOS</t>
  </si>
  <si>
    <t>JOSEFINA MERCEDES VEGA BATLLE</t>
  </si>
  <si>
    <t>F</t>
  </si>
  <si>
    <t>VICE-PRESIDENTE</t>
  </si>
  <si>
    <t>GERMAINE DANIELLE GAZÓN ROSARIO</t>
  </si>
  <si>
    <t>COORDINADOR</t>
  </si>
  <si>
    <t>MICHELLE AIMEE DÍAZ ABAD</t>
  </si>
  <si>
    <t>ASISTENTE DEL PRESIDENTE</t>
  </si>
  <si>
    <t xml:space="preserve">CRISTIAN INOA GARCÍA </t>
  </si>
  <si>
    <t>CHOFER</t>
  </si>
  <si>
    <t>ESTATUTO SIMPLIFICADO</t>
  </si>
  <si>
    <t>ESTAURY LEONARDO ÁLVAREZ RAMÍREZ</t>
  </si>
  <si>
    <t>NINOSKA ALEJANDRA REYES DE MEJÍA</t>
  </si>
  <si>
    <t xml:space="preserve">CONSERJE </t>
  </si>
  <si>
    <t xml:space="preserve">Total por departamento </t>
  </si>
  <si>
    <t>No.</t>
  </si>
  <si>
    <t>DIRECCIÓN ADMINISTRATIVA Y FINANCIERA</t>
  </si>
  <si>
    <t>MARLENY ALTAGRACIA MEDRANO RODRÍGUEZ</t>
  </si>
  <si>
    <t>DIRECTORA</t>
  </si>
  <si>
    <t>OMAR DE JESÚS COHÉN SANDER</t>
  </si>
  <si>
    <t xml:space="preserve">ENCARGADO </t>
  </si>
  <si>
    <t>CAROL JULISSA DÍAZ MELO</t>
  </si>
  <si>
    <t>ANALISTA</t>
  </si>
  <si>
    <t>DIRECCIÓN DE GESTIÓN PATRIMONIAL</t>
  </si>
  <si>
    <t>SALVADOR YGNACIO RICOURT GÓMEZ</t>
  </si>
  <si>
    <t xml:space="preserve">DIRECTOR </t>
  </si>
  <si>
    <t>OSVALDO PÉREZ PIMENTEL</t>
  </si>
  <si>
    <t>ANA ILDA NÚÑEZ BATISTA</t>
  </si>
  <si>
    <t>ANALISTA GESTIÓN PATRIMONIAL II</t>
  </si>
  <si>
    <t>ISBEL ALEXANDRA VÁSQUEZ CASTILLO</t>
  </si>
  <si>
    <t>ANALISTA GESTIÓN PATRIMONIAL I</t>
  </si>
  <si>
    <t>DEPARTAMENTO PROYECTOS DE CONSTRUCCIÓN Y EDIFICACIONES</t>
  </si>
  <si>
    <t>MARITZA ALTAGRACIA ORTÍZ PAREDES</t>
  </si>
  <si>
    <t>ENCARGADA</t>
  </si>
  <si>
    <t>RICARDO ESTEBAN MOTA LÓPEZ</t>
  </si>
  <si>
    <t>DIONICIO EMILIO GUERRERO PÉREZ</t>
  </si>
  <si>
    <t>ANALISTA DE PROYECTOS</t>
  </si>
  <si>
    <t>EVANGELISTA EUGENIA PÉREZ DE LOS SANTOS</t>
  </si>
  <si>
    <t>FRANCIS GISELLE BUSSI INOA</t>
  </si>
  <si>
    <t>ARQUITECTO (A)</t>
  </si>
  <si>
    <t>JUDITH LÓPEZ GONZÁLEZ</t>
  </si>
  <si>
    <t>NIVIA CLARIBEL QUEZADA FELIZ DE PEÑA</t>
  </si>
  <si>
    <t>CARRERA</t>
  </si>
  <si>
    <t>OLIVER SORIANO OVIEDO</t>
  </si>
  <si>
    <t>INGENIERO DE ESTRUCTURA</t>
  </si>
  <si>
    <t xml:space="preserve">SANDY CLARIBEL MORA REYNOSO </t>
  </si>
  <si>
    <t>INGENIERO (A) CIVIL</t>
  </si>
  <si>
    <t>YISSEL JULISSA MONCIÓN RAMÍREZ</t>
  </si>
  <si>
    <t>ANALISTA DE PRESUPUESTOS DE OBRAS</t>
  </si>
  <si>
    <t>DEPARTAMENTO JURÍDICO</t>
  </si>
  <si>
    <t>LUIS ANTONIO MOQUETE PELLETIER</t>
  </si>
  <si>
    <t>ENCARGADO</t>
  </si>
  <si>
    <t>LICET IVANA BELTRÉ VALERA</t>
  </si>
  <si>
    <t>ASESORA LEGAL</t>
  </si>
  <si>
    <t>TOMÁS AUGUSTO MENDOZA TORRES</t>
  </si>
  <si>
    <t>ABOGADO III</t>
  </si>
  <si>
    <t>LAURA AMELIA DE LOS SANTOS CALDERÓN</t>
  </si>
  <si>
    <t>ABOGADO I</t>
  </si>
  <si>
    <t>MASIEL TEJADA FERNÁNDEZ</t>
  </si>
  <si>
    <t>NADIA ROSA MARÍA BÁEZ LÓPEZ</t>
  </si>
  <si>
    <t>WINSTON POLANCO ROBLES</t>
  </si>
  <si>
    <t>DEPARTAMENTO DE RECURSOS HUMANOS</t>
  </si>
  <si>
    <t>MAYRUBI LÁZARO VALENZUELA</t>
  </si>
  <si>
    <t>LEÓN ALTAGRACIA GÓMEZ DÍAZ</t>
  </si>
  <si>
    <t>YANIL STEFANY MEJÍA PIMENTEL</t>
  </si>
  <si>
    <t xml:space="preserve">ANALISTA </t>
  </si>
  <si>
    <t>DEPARTAMENTO REVISIÓN Y FISCALIZACIÓN</t>
  </si>
  <si>
    <t>JOSÉ CESAREO PEGUERO LÓPEZ</t>
  </si>
  <si>
    <t xml:space="preserve">ENCARGADO INTERINO </t>
  </si>
  <si>
    <t>LUIS ALFREDO FUCHU ARTILES</t>
  </si>
  <si>
    <t xml:space="preserve">COORDINADOR </t>
  </si>
  <si>
    <t>DEPARTAMENTO PLANIFICACIÓN Y DESARROLLO</t>
  </si>
  <si>
    <t>AÍDA VICTORIA PARDILLA MARTÍNEZ</t>
  </si>
  <si>
    <t>COORDINADORA</t>
  </si>
  <si>
    <t>MERCEDES IVELICES GÚZMAN VALERIO</t>
  </si>
  <si>
    <t>DEPARTAMENTO DE COMUNICACIONES</t>
  </si>
  <si>
    <t>LADY MARGARET ESPINAL ROMERO</t>
  </si>
  <si>
    <t>RELACIONISTA PÚBLICO</t>
  </si>
  <si>
    <t>LEYBI LAURA FLORES PEÑA</t>
  </si>
  <si>
    <t>FOTÓGRAFA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</si>
  <si>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</si>
  <si>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</si>
  <si>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</si>
  <si>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</si>
  <si>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</si>
  <si>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</si>
  <si>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ALEXIS ROSARIO PARRA</t>
  </si>
  <si>
    <t xml:space="preserve">ANALISTA INFORMÁTICO </t>
  </si>
  <si>
    <t>JESÚS OMAR SÁNCHEZ TRINIDAD</t>
  </si>
  <si>
    <t>SOMNE ALTAGRACIA BÁEZ TRINIDAD</t>
  </si>
  <si>
    <t>ACCESO A LA INFORMACIÓN PÚBLICA</t>
  </si>
  <si>
    <t>VÍCTOR MANUEL HILARIO LORA</t>
  </si>
  <si>
    <t>DIVISIÓN DE COMPRAS Y CONTRATACIONES</t>
  </si>
  <si>
    <t>FRANSER DESIREE SOLÍS DE LUNA</t>
  </si>
  <si>
    <t xml:space="preserve">ENCARGADA 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</si>
  <si>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</si>
  <si>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</si>
  <si>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</si>
  <si>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</si>
  <si>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</si>
  <si>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CELIA MASSIEL CUEVAS JIMÉNEZ</t>
  </si>
  <si>
    <t>MARÍA DEL CARMEN HERNÁNDEZ BASILIO</t>
  </si>
  <si>
    <t xml:space="preserve">EDILI DAYELIS RAMÍREZ RODRÍGUEZ </t>
  </si>
  <si>
    <t xml:space="preserve">AUXILIAR ADMINISTRATIVO </t>
  </si>
  <si>
    <t>DIVISIÓN DE TESORERIA</t>
  </si>
  <si>
    <t>FREDDY JOSÉ PEREYRA ALBERTO</t>
  </si>
  <si>
    <t>DIVISIÓN DE SERVICIOS GENERALES</t>
  </si>
  <si>
    <t>MIGUEL ALFONSO DE LA ROSA ARIAS</t>
  </si>
  <si>
    <t>FIJO</t>
  </si>
  <si>
    <t>CARLOS JOSÉ MONTILLA PÉREZ</t>
  </si>
  <si>
    <t>TÉCNICO ELECTRICISTA</t>
  </si>
  <si>
    <t>ROQUE ORLANDO MORETA RODRÍGUEZ</t>
  </si>
  <si>
    <t>TÉCNICO ADMINISTRATIVO</t>
  </si>
  <si>
    <t>LEWIS ANTONIO MEDRANO MORLA</t>
  </si>
  <si>
    <t>AUXILIAR DE SERVICIOS GENERALES</t>
  </si>
  <si>
    <t xml:space="preserve">FREILYN LIZETH PÉREZ DÍAZ </t>
  </si>
  <si>
    <t>SECRETARIA</t>
  </si>
  <si>
    <t>LISBETH SARAI REYNA PERDOMO</t>
  </si>
  <si>
    <t>RECEPCIONISTA</t>
  </si>
  <si>
    <t>NYSA MARÍA FERREIRA BALBI</t>
  </si>
  <si>
    <t>ROSSY LISVERY VÓLQUEZ PÉREZ</t>
  </si>
  <si>
    <t>YOEDMY MORALES MARTE</t>
  </si>
  <si>
    <t>ALICIA EVANGELINA MATÍAS MEJÍA</t>
  </si>
  <si>
    <t>CONSERJE</t>
  </si>
  <si>
    <t>CARMEN JULIA PÉREZ FERNÁNDEZ</t>
  </si>
  <si>
    <t>ERIDANIA POLANCO ADAMES</t>
  </si>
  <si>
    <t>FRANCISCA SÁNCHEZ DE LOS SANTOS</t>
  </si>
  <si>
    <t>MIOSOTIS ALTAGRACIA MATEO RODRÍGUEZ</t>
  </si>
  <si>
    <t>YSABEL SOLANO FERNÁNDEZ</t>
  </si>
  <si>
    <t>SATURNINA PARRA</t>
  </si>
  <si>
    <t xml:space="preserve">JORGE LUIS MATEO CASTILLO </t>
  </si>
  <si>
    <t>LEONARDA ALTAGRACIA MENDOZA GARCÍA</t>
  </si>
  <si>
    <t>LEONARDO PÉREZ</t>
  </si>
  <si>
    <t>LAVADOR DE VEHÍCULOS</t>
  </si>
  <si>
    <t>FRANKLIN JUAN MEJÍA ROCER</t>
  </si>
  <si>
    <t xml:space="preserve">MENSAJERO </t>
  </si>
  <si>
    <t>DIVISIÓN DE SUMINISTRO</t>
  </si>
  <si>
    <t>SAMUEL JUNIOR ULLOA LORENZO</t>
  </si>
  <si>
    <t>ENCARGADO INTERINO</t>
  </si>
  <si>
    <t xml:space="preserve">FIJO </t>
  </si>
  <si>
    <t>RICHARD RAMÓN MEJÍA MENDOZA</t>
  </si>
  <si>
    <t xml:space="preserve">AUXILIAR DE SUMINISTRO </t>
  </si>
  <si>
    <t>SECCIÓN DE CORRESPONDENCIA Y ARCHIVO</t>
  </si>
  <si>
    <t>EDGAR MOISÉS DUMÉ PEPÉN</t>
  </si>
  <si>
    <t>1/9/2004</t>
  </si>
  <si>
    <t>EDWARD ALEXANDER AQUINO ALMONTE</t>
  </si>
  <si>
    <t>DIGITADOR</t>
  </si>
  <si>
    <t>ESKIBEL JAVIER SÁNCHEZ VIDAL</t>
  </si>
  <si>
    <t>AUXILIAR ADMINISTRATIVO</t>
  </si>
  <si>
    <t>MARTHA ARELYS BEATO ABREU</t>
  </si>
  <si>
    <t xml:space="preserve">SECCIÓN DE TRANSPORTACIÓN </t>
  </si>
  <si>
    <t>JOSÉ MANUEL VALDEZ</t>
  </si>
  <si>
    <t>SUPERVISOR 
DE TRANSPORTACIÓN</t>
  </si>
  <si>
    <t>EDWIN JOHANNY JIMÉNEZ MARTÍNEZ</t>
  </si>
  <si>
    <t>JUAN SANTANA HERNÁNDEZ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</si>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</sst>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4" xfId="0" applyFont="1" applyFill="1" applyBorder="1" applyAlignment="1">
      <alignment horizontal="center"/>
    </xf>
    <xf numFmtId="43" fontId="3" fillId="4" borderId="4" xfId="1" applyFont="1" applyFill="1" applyBorder="1" applyAlignment="1"/>
    <xf numFmtId="43" fontId="4" fillId="4" borderId="4" xfId="1" applyFont="1" applyFill="1" applyBorder="1"/>
    <xf numFmtId="0" fontId="5" fillId="0" borderId="4" xfId="0" applyFont="1" applyBorder="1" applyAlignment="1">
      <alignment horizontal="right"/>
    </xf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43" fontId="5" fillId="0" borderId="4" xfId="1" applyFont="1" applyFill="1" applyBorder="1"/>
    <xf numFmtId="43" fontId="4" fillId="0" borderId="4" xfId="1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4" fontId="4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/>
    </xf>
    <xf numFmtId="43" fontId="4" fillId="0" borderId="4" xfId="1" applyFont="1" applyFill="1" applyBorder="1"/>
    <xf numFmtId="0" fontId="4" fillId="0" borderId="4" xfId="0" applyFont="1" applyBorder="1" applyAlignment="1">
      <alignment horizontal="center" wrapText="1"/>
    </xf>
    <xf numFmtId="43" fontId="5" fillId="0" borderId="4" xfId="1" applyFont="1" applyFill="1" applyBorder="1" applyAlignment="1"/>
    <xf numFmtId="0" fontId="5" fillId="0" borderId="4" xfId="0" applyFont="1" applyBorder="1" applyAlignment="1">
      <alignment horizontal="right" vertical="center"/>
    </xf>
    <xf numFmtId="0" fontId="4" fillId="2" borderId="4" xfId="0" applyFont="1" applyFill="1" applyBorder="1" applyAlignment="1">
      <alignment horizontal="left"/>
    </xf>
    <xf numFmtId="43" fontId="5" fillId="2" borderId="4" xfId="1" applyFont="1" applyFill="1" applyBorder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43" fontId="3" fillId="3" borderId="8" xfId="1" applyFont="1" applyFill="1" applyBorder="1" applyAlignment="1">
      <alignment horizontal="right"/>
    </xf>
    <xf numFmtId="43" fontId="6" fillId="3" borderId="9" xfId="1" applyFont="1" applyFill="1" applyBorder="1"/>
    <xf numFmtId="43" fontId="6" fillId="3" borderId="10" xfId="1" applyFont="1" applyFill="1" applyBorder="1"/>
    <xf numFmtId="0" fontId="4" fillId="4" borderId="4" xfId="0" applyFont="1" applyFill="1" applyBorder="1"/>
    <xf numFmtId="43" fontId="4" fillId="0" borderId="4" xfId="0" applyNumberFormat="1" applyFont="1" applyBorder="1"/>
    <xf numFmtId="4" fontId="4" fillId="0" borderId="4" xfId="0" applyNumberFormat="1" applyFont="1" applyBorder="1"/>
    <xf numFmtId="43" fontId="5" fillId="0" borderId="4" xfId="1" applyFont="1" applyFill="1" applyBorder="1" applyAlignment="1">
      <alignment horizontal="right"/>
    </xf>
    <xf numFmtId="43" fontId="6" fillId="3" borderId="9" xfId="0" applyNumberFormat="1" applyFont="1" applyFill="1" applyBorder="1"/>
    <xf numFmtId="4" fontId="6" fillId="3" borderId="10" xfId="0" applyNumberFormat="1" applyFont="1" applyFill="1" applyBorder="1"/>
    <xf numFmtId="43" fontId="5" fillId="0" borderId="4" xfId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1" xfId="0" applyFont="1" applyFill="1" applyBorder="1"/>
    <xf numFmtId="0" fontId="4" fillId="2" borderId="11" xfId="0" applyFont="1" applyFill="1" applyBorder="1" applyAlignment="1">
      <alignment horizontal="center"/>
    </xf>
    <xf numFmtId="14" fontId="4" fillId="2" borderId="11" xfId="0" applyNumberFormat="1" applyFont="1" applyFill="1" applyBorder="1" applyAlignment="1">
      <alignment horizontal="center"/>
    </xf>
    <xf numFmtId="0" fontId="4" fillId="2" borderId="11" xfId="0" applyFont="1" applyFill="1" applyBorder="1" applyAlignment="1">
      <alignment wrapText="1"/>
    </xf>
    <xf numFmtId="43" fontId="5" fillId="2" borderId="11" xfId="1" applyFont="1" applyFill="1" applyBorder="1" applyAlignment="1">
      <alignment horizontal="right"/>
    </xf>
    <xf numFmtId="43" fontId="4" fillId="0" borderId="11" xfId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1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 wrapText="1"/>
    </xf>
    <xf numFmtId="43" fontId="5" fillId="0" borderId="11" xfId="1" applyFont="1" applyFill="1" applyBorder="1" applyAlignment="1">
      <alignment horizontal="right"/>
    </xf>
    <xf numFmtId="43" fontId="4" fillId="0" borderId="11" xfId="1" applyFont="1" applyFill="1" applyBorder="1"/>
    <xf numFmtId="14" fontId="4" fillId="2" borderId="4" xfId="1" applyNumberFormat="1" applyFont="1" applyFill="1" applyBorder="1" applyAlignment="1">
      <alignment horizontal="center"/>
    </xf>
    <xf numFmtId="43" fontId="5" fillId="2" borderId="4" xfId="1" applyFont="1" applyFill="1" applyBorder="1"/>
    <xf numFmtId="0" fontId="5" fillId="0" borderId="11" xfId="0" applyFont="1" applyBorder="1" applyAlignment="1">
      <alignment horizontal="right"/>
    </xf>
    <xf numFmtId="14" fontId="4" fillId="0" borderId="11" xfId="1" applyNumberFormat="1" applyFont="1" applyFill="1" applyBorder="1" applyAlignment="1">
      <alignment horizontal="center"/>
    </xf>
    <xf numFmtId="0" fontId="4" fillId="0" borderId="11" xfId="0" applyFont="1" applyBorder="1" applyAlignment="1">
      <alignment horizontal="right"/>
    </xf>
    <xf numFmtId="43" fontId="5" fillId="0" borderId="11" xfId="1" applyFont="1" applyBorder="1" applyAlignment="1">
      <alignment horizontal="right"/>
    </xf>
    <xf numFmtId="0" fontId="4" fillId="0" borderId="4" xfId="0" applyFont="1" applyBorder="1" applyAlignment="1">
      <alignment wrapText="1"/>
    </xf>
    <xf numFmtId="44" fontId="3" fillId="4" borderId="4" xfId="0" applyNumberFormat="1" applyFont="1" applyFill="1" applyBorder="1"/>
    <xf numFmtId="14" fontId="4" fillId="0" borderId="0" xfId="0" applyNumberFormat="1" applyFont="1" applyAlignment="1">
      <alignment horizontal="center"/>
    </xf>
    <xf numFmtId="43" fontId="4" fillId="0" borderId="11" xfId="0" applyNumberFormat="1" applyFont="1" applyBorder="1"/>
    <xf numFmtId="43" fontId="4" fillId="0" borderId="11" xfId="1" applyFont="1" applyBorder="1" applyAlignment="1">
      <alignment horizontal="right"/>
    </xf>
    <xf numFmtId="4" fontId="4" fillId="0" borderId="11" xfId="0" applyNumberFormat="1" applyFont="1" applyBorder="1"/>
    <xf numFmtId="43" fontId="6" fillId="3" borderId="9" xfId="0" applyNumberFormat="1" applyFont="1" applyFill="1" applyBorder="1" applyAlignment="1">
      <alignment horizontal="right"/>
    </xf>
    <xf numFmtId="43" fontId="6" fillId="3" borderId="9" xfId="1" applyFont="1" applyFill="1" applyBorder="1" applyAlignment="1">
      <alignment horizontal="right"/>
    </xf>
    <xf numFmtId="4" fontId="6" fillId="3" borderId="10" xfId="0" applyNumberFormat="1" applyFont="1" applyFill="1" applyBorder="1" applyAlignment="1">
      <alignment horizontal="right"/>
    </xf>
    <xf numFmtId="43" fontId="3" fillId="3" borderId="12" xfId="1" applyFont="1" applyFill="1" applyBorder="1" applyAlignment="1">
      <alignment horizontal="right"/>
    </xf>
    <xf numFmtId="43" fontId="6" fillId="3" borderId="8" xfId="1" applyFont="1" applyFill="1" applyBorder="1" applyAlignment="1">
      <alignment horizontal="right" wrapText="1"/>
    </xf>
    <xf numFmtId="43" fontId="6" fillId="3" borderId="9" xfId="1" applyFont="1" applyFill="1" applyBorder="1" applyAlignment="1">
      <alignment horizontal="right" wrapText="1"/>
    </xf>
    <xf numFmtId="43" fontId="6" fillId="3" borderId="9" xfId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/>
    </xf>
    <xf numFmtId="43" fontId="5" fillId="0" borderId="11" xfId="1" applyFont="1" applyFill="1" applyBorder="1" applyAlignment="1"/>
    <xf numFmtId="43" fontId="5" fillId="0" borderId="4" xfId="1" applyFont="1" applyBorder="1" applyAlignment="1"/>
    <xf numFmtId="43" fontId="3" fillId="3" borderId="8" xfId="1" applyFont="1" applyFill="1" applyBorder="1" applyAlignment="1"/>
    <xf numFmtId="49" fontId="4" fillId="0" borderId="4" xfId="0" applyNumberFormat="1" applyFont="1" applyBorder="1"/>
    <xf numFmtId="49" fontId="4" fillId="0" borderId="4" xfId="0" applyNumberFormat="1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43" fontId="6" fillId="3" borderId="8" xfId="1" applyFont="1" applyFill="1" applyBorder="1"/>
    <xf numFmtId="0" fontId="4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/>
    <xf numFmtId="43" fontId="8" fillId="0" borderId="0" xfId="0" applyNumberFormat="1" applyFont="1"/>
    <xf numFmtId="4" fontId="8" fillId="0" borderId="0" xfId="0" applyNumberFormat="1" applyFont="1"/>
    <xf numFmtId="0" fontId="9" fillId="0" borderId="0" xfId="0" applyFont="1"/>
    <xf numFmtId="0" fontId="0" fillId="0" borderId="0" xfId="0" applyAlignment="1">
      <alignment horizontal="center"/>
    </xf>
    <xf numFmtId="0" fontId="10" fillId="0" borderId="0" xfId="0" applyFont="1"/>
    <xf numFmtId="43" fontId="11" fillId="0" borderId="0" xfId="1" applyFont="1" applyAlignment="1"/>
    <xf numFmtId="0" fontId="2" fillId="0" borderId="0" xfId="0" applyFont="1"/>
    <xf numFmtId="0" fontId="9" fillId="0" borderId="0" xfId="0" applyFont="1" applyAlignment="1">
      <alignment horizontal="center"/>
    </xf>
    <xf numFmtId="43" fontId="2" fillId="0" borderId="0" xfId="1" applyFont="1"/>
    <xf numFmtId="0" fontId="11" fillId="0" borderId="0" xfId="0" applyFont="1"/>
    <xf numFmtId="43" fontId="11" fillId="0" borderId="0" xfId="1" applyFont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1606550</xdr:colOff>
      <xdr:row>0</xdr:row>
      <xdr:rowOff>47625</xdr:rowOff>
    </xdr:from>
    <xdr:to>
      <xdr:col>8</xdr:col>
      <xdr:colOff>397260</xdr:colOff>
      <xdr:row>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2D0D20-9A15-4BF0-AF9A-20D84F89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9525" y="47625"/>
          <a:ext cx="4096135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C9E99-9DE5-42B5-8328-00BF86EB56F9}">
  <dimension ref="A1:O144"/>
  <sheetViews>
    <sheetView tabSelected="1" workbookViewId="0">
      <selection activeCell="J145" sqref="J145"/>
    </sheetView>
  </sheetViews>
  <sheetFormatPr baseColWidth="10" defaultColWidth="11.42578125" defaultRowHeight="15" x14ac:dyDescent="0.25"/>
  <cols>
    <col min="1" max="1" width="4" style="104" customWidth="1"/>
    <col min="2" max="2" width="44.28515625" customWidth="1"/>
    <col min="3" max="3" width="10" style="96" customWidth="1"/>
    <col min="4" max="4" width="13" customWidth="1"/>
    <col min="5" max="5" width="33.42578125" bestFit="1" customWidth="1"/>
    <col min="6" max="6" width="14.42578125" style="96" customWidth="1"/>
    <col min="7" max="7" width="17.28515625" customWidth="1"/>
    <col min="8" max="8" width="14.42578125" bestFit="1" customWidth="1"/>
    <col min="9" max="9" width="12.85546875" customWidth="1"/>
    <col min="10" max="11" width="14.42578125" customWidth="1"/>
    <col min="12" max="13" width="14.7109375" customWidth="1"/>
    <col min="14" max="14" width="14.5703125" customWidth="1"/>
    <col min="15" max="15" width="14.85546875" bestFit="1" customWidth="1"/>
  </cols>
  <sheetData>
    <row r="1" spans="1:15" x14ac:dyDescent="0.25">
      <c r="A1" s="1"/>
      <c r="B1" s="2"/>
      <c r="C1" s="3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1"/>
      <c r="B2" s="2"/>
      <c r="C2" s="3"/>
      <c r="D2" s="2"/>
      <c r="E2" s="2"/>
      <c r="F2" s="3"/>
      <c r="G2" s="2"/>
      <c r="H2" s="2"/>
      <c r="I2" s="2"/>
      <c r="J2" s="2"/>
      <c r="K2" s="2"/>
      <c r="L2" s="2"/>
      <c r="M2" s="2"/>
      <c r="N2" s="2"/>
      <c r="O2" s="2"/>
    </row>
    <row r="3" spans="1:15" x14ac:dyDescent="0.25">
      <c r="A3" s="1"/>
      <c r="B3" s="2"/>
      <c r="C3" s="3"/>
      <c r="D3" s="2"/>
      <c r="E3" s="2"/>
      <c r="F3" s="3"/>
      <c r="G3" s="2"/>
      <c r="H3" s="2"/>
      <c r="I3" s="2"/>
      <c r="J3" s="2"/>
      <c r="K3" s="2"/>
      <c r="L3" s="2"/>
      <c r="M3" s="2"/>
      <c r="N3" s="2"/>
      <c r="O3" s="2"/>
    </row>
    <row r="4" spans="1:15" x14ac:dyDescent="0.25">
      <c r="A4" s="1"/>
      <c r="B4" s="2"/>
      <c r="C4" s="3"/>
      <c r="D4" s="2"/>
      <c r="E4" s="2"/>
      <c r="F4" s="3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1"/>
      <c r="B5" s="2"/>
      <c r="C5" s="3"/>
      <c r="D5" s="2"/>
      <c r="E5" s="2"/>
      <c r="F5" s="3"/>
      <c r="G5" s="2"/>
      <c r="H5" s="2"/>
      <c r="I5" s="2"/>
      <c r="J5" s="2"/>
      <c r="K5" s="2"/>
      <c r="L5" s="2"/>
      <c r="M5" s="2"/>
      <c r="N5" s="2"/>
      <c r="O5" s="2"/>
    </row>
    <row r="6" spans="1:15" ht="3.75" customHeight="1" x14ac:dyDescent="0.25">
      <c r="A6" s="1"/>
      <c r="B6" s="2"/>
      <c r="C6" s="3"/>
      <c r="D6" s="2"/>
      <c r="E6" s="2"/>
      <c r="F6" s="3"/>
      <c r="G6" s="2"/>
      <c r="H6" s="2"/>
      <c r="I6" s="2"/>
      <c r="J6" s="2"/>
      <c r="K6" s="2"/>
      <c r="L6" s="2"/>
      <c r="M6" s="2"/>
      <c r="N6" s="2"/>
      <c r="O6" s="2"/>
    </row>
    <row r="7" spans="1:15" ht="25.5" customHeight="1" x14ac:dyDescent="0.25">
      <c r="A7" s="4" t="s">
        <v>0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</row>
    <row r="8" spans="1:15" ht="15.75" customHeight="1" x14ac:dyDescent="0.25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 ht="7.5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38.25" x14ac:dyDescent="0.25">
      <c r="A10" s="8" t="s">
        <v>2</v>
      </c>
      <c r="B10" s="8"/>
      <c r="C10" s="9" t="s">
        <v>3</v>
      </c>
      <c r="D10" s="10" t="s">
        <v>4</v>
      </c>
      <c r="E10" s="9" t="s">
        <v>5</v>
      </c>
      <c r="F10" s="9" t="s">
        <v>6</v>
      </c>
      <c r="G10" s="9" t="s">
        <v>7</v>
      </c>
      <c r="H10" s="10" t="s">
        <v>8</v>
      </c>
      <c r="I10" s="9" t="s">
        <v>9</v>
      </c>
      <c r="J10" s="10" t="s">
        <v>10</v>
      </c>
      <c r="K10" s="9" t="s">
        <v>11</v>
      </c>
      <c r="L10" s="10" t="s">
        <v>12</v>
      </c>
      <c r="M10" s="10" t="s">
        <v>13</v>
      </c>
      <c r="N10" s="10" t="s">
        <v>14</v>
      </c>
      <c r="O10" s="10" t="s">
        <v>15</v>
      </c>
    </row>
    <row r="11" spans="1:15" x14ac:dyDescent="0.25">
      <c r="A11" s="11" t="s">
        <v>16</v>
      </c>
      <c r="B11" s="11"/>
      <c r="C11" s="12"/>
      <c r="D11" s="11"/>
      <c r="E11" s="11"/>
      <c r="F11" s="11"/>
      <c r="G11" s="13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15">
        <v>1</v>
      </c>
      <c r="B12" s="16" t="s">
        <v>17</v>
      </c>
      <c r="C12" s="17" t="s">
        <v>18</v>
      </c>
      <c r="D12" s="18">
        <v>44110</v>
      </c>
      <c r="E12" s="19" t="s">
        <v>19</v>
      </c>
      <c r="F12" s="20" t="s">
        <v>20</v>
      </c>
      <c r="G12" s="21">
        <v>450000</v>
      </c>
      <c r="H12" s="22">
        <v>-97658.66</v>
      </c>
      <c r="I12" s="22">
        <v>-8954.4</v>
      </c>
      <c r="J12" s="22">
        <v>-4742.3999999999996</v>
      </c>
      <c r="K12" s="22">
        <v>0</v>
      </c>
      <c r="L12" s="22">
        <v>0</v>
      </c>
      <c r="M12" s="22">
        <f>J12+I12+K12+L12</f>
        <v>-13696.8</v>
      </c>
      <c r="N12" s="22">
        <v>-111355.46</v>
      </c>
      <c r="O12" s="22">
        <v>338644.54</v>
      </c>
    </row>
    <row r="13" spans="1:15" x14ac:dyDescent="0.25">
      <c r="A13" s="15">
        <v>2</v>
      </c>
      <c r="B13" s="23" t="s">
        <v>21</v>
      </c>
      <c r="C13" s="24" t="s">
        <v>22</v>
      </c>
      <c r="D13" s="25">
        <v>44110</v>
      </c>
      <c r="E13" s="19" t="s">
        <v>23</v>
      </c>
      <c r="F13" s="20" t="s">
        <v>20</v>
      </c>
      <c r="G13" s="21">
        <v>225000</v>
      </c>
      <c r="H13" s="22">
        <v>-42032.88</v>
      </c>
      <c r="I13" s="22">
        <v>-6457.5</v>
      </c>
      <c r="J13" s="22">
        <v>-4742.3999999999996</v>
      </c>
      <c r="K13" s="22">
        <v>0</v>
      </c>
      <c r="L13" s="22">
        <v>0</v>
      </c>
      <c r="M13" s="22">
        <f>J13+I13+K13+L13</f>
        <v>-11199.9</v>
      </c>
      <c r="N13" s="22">
        <v>-53232.78</v>
      </c>
      <c r="O13" s="22">
        <v>171767.22</v>
      </c>
    </row>
    <row r="14" spans="1:15" x14ac:dyDescent="0.25">
      <c r="A14" s="15">
        <v>3</v>
      </c>
      <c r="B14" s="26" t="s">
        <v>24</v>
      </c>
      <c r="C14" s="20" t="s">
        <v>22</v>
      </c>
      <c r="D14" s="27">
        <v>44123</v>
      </c>
      <c r="E14" s="19" t="s">
        <v>25</v>
      </c>
      <c r="F14" s="20" t="s">
        <v>20</v>
      </c>
      <c r="G14" s="21">
        <v>80000</v>
      </c>
      <c r="H14" s="28">
        <v>-7400.86</v>
      </c>
      <c r="I14" s="28">
        <v>-2296</v>
      </c>
      <c r="J14" s="28">
        <v>-2432</v>
      </c>
      <c r="K14" s="28">
        <v>0</v>
      </c>
      <c r="L14" s="28">
        <v>0</v>
      </c>
      <c r="M14" s="28">
        <f>J14+I14+K14+L14</f>
        <v>-4728</v>
      </c>
      <c r="N14" s="28">
        <v>-12128.86</v>
      </c>
      <c r="O14" s="28">
        <v>67871.14</v>
      </c>
    </row>
    <row r="15" spans="1:15" x14ac:dyDescent="0.25">
      <c r="A15" s="15">
        <v>4</v>
      </c>
      <c r="B15" s="16" t="s">
        <v>26</v>
      </c>
      <c r="C15" s="17" t="s">
        <v>22</v>
      </c>
      <c r="D15" s="18">
        <v>44151</v>
      </c>
      <c r="E15" s="23" t="s">
        <v>27</v>
      </c>
      <c r="F15" s="20" t="s">
        <v>20</v>
      </c>
      <c r="G15" s="21">
        <v>85000</v>
      </c>
      <c r="H15" s="22">
        <v>-8576.98</v>
      </c>
      <c r="I15" s="22">
        <v>-2439.5</v>
      </c>
      <c r="J15" s="22">
        <v>-2584</v>
      </c>
      <c r="K15" s="22">
        <v>0</v>
      </c>
      <c r="L15" s="22">
        <v>0</v>
      </c>
      <c r="M15" s="22">
        <f>J15+I15+K15+L15</f>
        <v>-5023.5</v>
      </c>
      <c r="N15" s="22">
        <v>-13600.48</v>
      </c>
      <c r="O15" s="22">
        <v>71399.520000000004</v>
      </c>
    </row>
    <row r="16" spans="1:15" ht="26.25" x14ac:dyDescent="0.25">
      <c r="A16" s="15">
        <v>5</v>
      </c>
      <c r="B16" s="19" t="s">
        <v>28</v>
      </c>
      <c r="C16" s="20" t="s">
        <v>18</v>
      </c>
      <c r="D16" s="25">
        <v>44319</v>
      </c>
      <c r="E16" s="19" t="s">
        <v>29</v>
      </c>
      <c r="F16" s="29" t="s">
        <v>30</v>
      </c>
      <c r="G16" s="30">
        <v>25000</v>
      </c>
      <c r="H16" s="28">
        <v>0</v>
      </c>
      <c r="I16" s="28">
        <v>-717.5</v>
      </c>
      <c r="J16" s="28">
        <v>-760</v>
      </c>
      <c r="K16" s="28">
        <v>0</v>
      </c>
      <c r="L16" s="28">
        <v>0</v>
      </c>
      <c r="M16" s="28">
        <f>+I16+J16</f>
        <v>-1477.5</v>
      </c>
      <c r="N16" s="28">
        <f>+M16</f>
        <v>-1477.5</v>
      </c>
      <c r="O16" s="28">
        <v>23522.5</v>
      </c>
    </row>
    <row r="17" spans="1:15" ht="26.25" x14ac:dyDescent="0.25">
      <c r="A17" s="15">
        <v>6</v>
      </c>
      <c r="B17" s="23" t="s">
        <v>31</v>
      </c>
      <c r="C17" s="24" t="s">
        <v>18</v>
      </c>
      <c r="D17" s="25">
        <v>44124</v>
      </c>
      <c r="E17" s="23" t="s">
        <v>29</v>
      </c>
      <c r="F17" s="29" t="s">
        <v>30</v>
      </c>
      <c r="G17" s="21">
        <v>28500</v>
      </c>
      <c r="H17" s="28">
        <v>0</v>
      </c>
      <c r="I17" s="28">
        <v>-817.95</v>
      </c>
      <c r="J17" s="28">
        <v>-866.4</v>
      </c>
      <c r="K17" s="28">
        <v>0</v>
      </c>
      <c r="L17" s="28">
        <v>0</v>
      </c>
      <c r="M17" s="28">
        <f>J17+I17+K17+L17</f>
        <v>-1684.35</v>
      </c>
      <c r="N17" s="28">
        <v>-1684.35</v>
      </c>
      <c r="O17" s="28">
        <v>26815.65</v>
      </c>
    </row>
    <row r="18" spans="1:15" ht="27" thickBot="1" x14ac:dyDescent="0.3">
      <c r="A18" s="31">
        <v>7</v>
      </c>
      <c r="B18" s="32" t="s">
        <v>32</v>
      </c>
      <c r="C18" s="17" t="s">
        <v>22</v>
      </c>
      <c r="D18" s="18">
        <v>44124</v>
      </c>
      <c r="E18" s="23" t="s">
        <v>33</v>
      </c>
      <c r="F18" s="29" t="s">
        <v>30</v>
      </c>
      <c r="G18" s="33">
        <v>20000</v>
      </c>
      <c r="H18" s="22">
        <v>0</v>
      </c>
      <c r="I18" s="22">
        <v>-574</v>
      </c>
      <c r="J18" s="22">
        <v>-608</v>
      </c>
      <c r="K18" s="22">
        <v>0</v>
      </c>
      <c r="L18" s="22">
        <v>0</v>
      </c>
      <c r="M18" s="22">
        <f>J18+I18+K18+L18</f>
        <v>-1182</v>
      </c>
      <c r="N18" s="22">
        <v>-1182</v>
      </c>
      <c r="O18" s="22">
        <v>18818</v>
      </c>
    </row>
    <row r="19" spans="1:15" ht="15.75" thickBot="1" x14ac:dyDescent="0.3">
      <c r="A19" s="34" t="s">
        <v>34</v>
      </c>
      <c r="B19" s="35"/>
      <c r="C19" s="35"/>
      <c r="D19" s="35"/>
      <c r="E19" s="35"/>
      <c r="F19" s="36"/>
      <c r="G19" s="37">
        <f t="shared" ref="G19:O19" si="0">SUM(G12:G18)</f>
        <v>913500</v>
      </c>
      <c r="H19" s="38">
        <f t="shared" si="0"/>
        <v>-155669.38</v>
      </c>
      <c r="I19" s="38">
        <f t="shared" si="0"/>
        <v>-22256.850000000002</v>
      </c>
      <c r="J19" s="38">
        <f t="shared" si="0"/>
        <v>-16735.199999999997</v>
      </c>
      <c r="K19" s="38">
        <f t="shared" si="0"/>
        <v>0</v>
      </c>
      <c r="L19" s="38">
        <f t="shared" si="0"/>
        <v>0</v>
      </c>
      <c r="M19" s="38">
        <f t="shared" si="0"/>
        <v>-38992.049999999996</v>
      </c>
      <c r="N19" s="38">
        <f t="shared" si="0"/>
        <v>-194661.43</v>
      </c>
      <c r="O19" s="39">
        <f t="shared" si="0"/>
        <v>718838.57000000007</v>
      </c>
    </row>
    <row r="20" spans="1:15" x14ac:dyDescent="0.25">
      <c r="A20" s="11" t="s">
        <v>35</v>
      </c>
      <c r="B20" s="11" t="s">
        <v>36</v>
      </c>
      <c r="C20" s="12"/>
      <c r="D20" s="11"/>
      <c r="E20" s="11"/>
      <c r="F20" s="11"/>
      <c r="G20" s="11"/>
      <c r="H20" s="40"/>
      <c r="I20" s="40"/>
      <c r="J20" s="40"/>
      <c r="K20" s="40"/>
      <c r="L20" s="40"/>
      <c r="M20" s="40"/>
      <c r="N20" s="40"/>
      <c r="O20" s="40"/>
    </row>
    <row r="21" spans="1:15" x14ac:dyDescent="0.25">
      <c r="A21" s="19">
        <v>8</v>
      </c>
      <c r="B21" s="16" t="s">
        <v>37</v>
      </c>
      <c r="C21" s="17" t="s">
        <v>22</v>
      </c>
      <c r="D21" s="18">
        <v>44075</v>
      </c>
      <c r="E21" s="16" t="s">
        <v>38</v>
      </c>
      <c r="F21" s="24" t="s">
        <v>20</v>
      </c>
      <c r="G21" s="33">
        <v>320010</v>
      </c>
      <c r="H21" s="41">
        <v>-65161.16</v>
      </c>
      <c r="I21" s="41">
        <v>-8954.4</v>
      </c>
      <c r="J21" s="41">
        <v>-4742.3999999999996</v>
      </c>
      <c r="K21" s="22">
        <v>0</v>
      </c>
      <c r="L21" s="22">
        <v>0</v>
      </c>
      <c r="M21" s="22">
        <f>J21+I21+K21+L21</f>
        <v>-13696.8</v>
      </c>
      <c r="N21" s="41">
        <v>-78857.960000000006</v>
      </c>
      <c r="O21" s="42">
        <v>241152.04</v>
      </c>
    </row>
    <row r="22" spans="1:15" x14ac:dyDescent="0.25">
      <c r="A22" s="19">
        <v>9</v>
      </c>
      <c r="B22" s="23" t="s">
        <v>39</v>
      </c>
      <c r="C22" s="24" t="s">
        <v>18</v>
      </c>
      <c r="D22" s="25">
        <v>44088</v>
      </c>
      <c r="E22" s="16" t="s">
        <v>40</v>
      </c>
      <c r="F22" s="24" t="s">
        <v>20</v>
      </c>
      <c r="G22" s="33">
        <v>175000</v>
      </c>
      <c r="H22" s="41">
        <v>-29891.63</v>
      </c>
      <c r="I22" s="41">
        <v>-5022.5</v>
      </c>
      <c r="J22" s="41">
        <v>-4742.3999999999996</v>
      </c>
      <c r="K22" s="22">
        <v>0</v>
      </c>
      <c r="L22" s="22">
        <v>0</v>
      </c>
      <c r="M22" s="22">
        <f>J22+I22+K22+L22</f>
        <v>-9764.9</v>
      </c>
      <c r="N22" s="41">
        <v>-39656.53</v>
      </c>
      <c r="O22" s="42">
        <v>135343.47</v>
      </c>
    </row>
    <row r="23" spans="1:15" ht="15.75" thickBot="1" x14ac:dyDescent="0.3">
      <c r="A23" s="24">
        <v>10</v>
      </c>
      <c r="B23" s="23" t="s">
        <v>41</v>
      </c>
      <c r="C23" s="24" t="s">
        <v>22</v>
      </c>
      <c r="D23" s="25">
        <v>42248</v>
      </c>
      <c r="E23" s="23" t="s">
        <v>42</v>
      </c>
      <c r="F23" s="24" t="s">
        <v>20</v>
      </c>
      <c r="G23" s="43">
        <v>70000</v>
      </c>
      <c r="H23" s="41">
        <v>-5368.47</v>
      </c>
      <c r="I23" s="41">
        <v>-2009</v>
      </c>
      <c r="J23" s="41">
        <v>-2128</v>
      </c>
      <c r="K23" s="28">
        <v>0</v>
      </c>
      <c r="L23" s="28">
        <v>0</v>
      </c>
      <c r="M23" s="28">
        <f>J23+I23+K23+L23</f>
        <v>-4137</v>
      </c>
      <c r="N23" s="41">
        <v>-9505.4699999999993</v>
      </c>
      <c r="O23" s="42">
        <v>60494.53</v>
      </c>
    </row>
    <row r="24" spans="1:15" ht="15.75" thickBot="1" x14ac:dyDescent="0.3">
      <c r="A24" s="34" t="s">
        <v>34</v>
      </c>
      <c r="B24" s="35"/>
      <c r="C24" s="35"/>
      <c r="D24" s="35"/>
      <c r="E24" s="35"/>
      <c r="F24" s="36"/>
      <c r="G24" s="37">
        <f t="shared" ref="G24:O24" si="1">SUM(G21:G23)</f>
        <v>565010</v>
      </c>
      <c r="H24" s="44">
        <f t="shared" si="1"/>
        <v>-100421.26000000001</v>
      </c>
      <c r="I24" s="44">
        <f t="shared" si="1"/>
        <v>-15985.9</v>
      </c>
      <c r="J24" s="44">
        <f t="shared" si="1"/>
        <v>-11612.8</v>
      </c>
      <c r="K24" s="44">
        <f t="shared" si="1"/>
        <v>0</v>
      </c>
      <c r="L24" s="38">
        <f t="shared" si="1"/>
        <v>0</v>
      </c>
      <c r="M24" s="38">
        <f t="shared" si="1"/>
        <v>-27598.699999999997</v>
      </c>
      <c r="N24" s="44">
        <f t="shared" si="1"/>
        <v>-128019.96</v>
      </c>
      <c r="O24" s="45">
        <f t="shared" si="1"/>
        <v>436990.04000000004</v>
      </c>
    </row>
    <row r="25" spans="1:15" x14ac:dyDescent="0.25">
      <c r="A25" s="11" t="s">
        <v>43</v>
      </c>
      <c r="B25" s="11"/>
      <c r="C25" s="12"/>
      <c r="D25" s="11"/>
      <c r="E25" s="11"/>
      <c r="F25" s="11"/>
      <c r="G25" s="13"/>
      <c r="H25" s="14"/>
      <c r="I25" s="14"/>
      <c r="J25" s="14"/>
      <c r="K25" s="14"/>
      <c r="L25" s="14"/>
      <c r="M25" s="14"/>
      <c r="N25" s="14"/>
      <c r="O25" s="14"/>
    </row>
    <row r="26" spans="1:15" x14ac:dyDescent="0.25">
      <c r="A26" s="15">
        <v>11</v>
      </c>
      <c r="B26" s="23" t="s">
        <v>44</v>
      </c>
      <c r="C26" s="24" t="s">
        <v>18</v>
      </c>
      <c r="D26" s="25">
        <v>41153</v>
      </c>
      <c r="E26" s="23" t="s">
        <v>45</v>
      </c>
      <c r="F26" s="24" t="s">
        <v>20</v>
      </c>
      <c r="G26" s="46">
        <v>320010</v>
      </c>
      <c r="H26" s="22">
        <v>-65161.16</v>
      </c>
      <c r="I26" s="22">
        <v>-8954.4</v>
      </c>
      <c r="J26" s="22">
        <v>-4742.3999999999996</v>
      </c>
      <c r="K26" s="22">
        <v>0</v>
      </c>
      <c r="L26" s="22">
        <v>-20000</v>
      </c>
      <c r="M26" s="22">
        <f>J26+I26+K26+L26</f>
        <v>-33696.800000000003</v>
      </c>
      <c r="N26" s="22">
        <v>-98857.96</v>
      </c>
      <c r="O26" s="22">
        <v>221152.04</v>
      </c>
    </row>
    <row r="27" spans="1:15" x14ac:dyDescent="0.25">
      <c r="A27" s="15">
        <v>12</v>
      </c>
      <c r="B27" s="23" t="s">
        <v>46</v>
      </c>
      <c r="C27" s="24" t="s">
        <v>18</v>
      </c>
      <c r="D27" s="25">
        <v>40087</v>
      </c>
      <c r="E27" s="23" t="s">
        <v>25</v>
      </c>
      <c r="F27" s="24" t="s">
        <v>20</v>
      </c>
      <c r="G27" s="43">
        <v>140000</v>
      </c>
      <c r="H27" s="28">
        <v>-21216.83</v>
      </c>
      <c r="I27" s="28">
        <v>-4018</v>
      </c>
      <c r="J27" s="28">
        <v>-4256</v>
      </c>
      <c r="K27" s="28">
        <v>-1190.1199999999999</v>
      </c>
      <c r="L27" s="28">
        <v>0</v>
      </c>
      <c r="M27" s="28">
        <f>J27+I27+K27+L27</f>
        <v>-9464.119999999999</v>
      </c>
      <c r="N27" s="28">
        <v>-30680.95</v>
      </c>
      <c r="O27" s="28">
        <v>109319.05</v>
      </c>
    </row>
    <row r="28" spans="1:15" x14ac:dyDescent="0.25">
      <c r="A28" s="47">
        <v>13</v>
      </c>
      <c r="B28" s="23" t="s">
        <v>47</v>
      </c>
      <c r="C28" s="24" t="s">
        <v>22</v>
      </c>
      <c r="D28" s="25">
        <v>41334</v>
      </c>
      <c r="E28" s="23" t="s">
        <v>48</v>
      </c>
      <c r="F28" s="24" t="s">
        <v>20</v>
      </c>
      <c r="G28" s="43">
        <v>85000</v>
      </c>
      <c r="H28" s="28">
        <v>-8576.98</v>
      </c>
      <c r="I28" s="28">
        <v>-2439.5</v>
      </c>
      <c r="J28" s="28">
        <v>-2584</v>
      </c>
      <c r="K28" s="28">
        <v>0</v>
      </c>
      <c r="L28" s="28">
        <v>0</v>
      </c>
      <c r="M28" s="28">
        <f>J28+I28+K28+L28</f>
        <v>-5023.5</v>
      </c>
      <c r="N28" s="28">
        <v>-13600.48</v>
      </c>
      <c r="O28" s="28">
        <v>71399.520000000004</v>
      </c>
    </row>
    <row r="29" spans="1:15" ht="15.75" thickBot="1" x14ac:dyDescent="0.3">
      <c r="A29" s="47">
        <v>14</v>
      </c>
      <c r="B29" s="23" t="s">
        <v>49</v>
      </c>
      <c r="C29" s="24" t="s">
        <v>22</v>
      </c>
      <c r="D29" s="25">
        <v>42156</v>
      </c>
      <c r="E29" s="23" t="s">
        <v>50</v>
      </c>
      <c r="F29" s="24" t="s">
        <v>20</v>
      </c>
      <c r="G29" s="43">
        <v>80000</v>
      </c>
      <c r="H29" s="28">
        <v>-7103.33</v>
      </c>
      <c r="I29" s="28">
        <v>-2296</v>
      </c>
      <c r="J29" s="28">
        <v>-2432</v>
      </c>
      <c r="K29" s="28">
        <v>-1190.1199999999999</v>
      </c>
      <c r="L29" s="28">
        <v>0</v>
      </c>
      <c r="M29" s="28">
        <f>J29+I29+K29+L29</f>
        <v>-5918.12</v>
      </c>
      <c r="N29" s="28">
        <v>-13021.45</v>
      </c>
      <c r="O29" s="28">
        <v>66978.55</v>
      </c>
    </row>
    <row r="30" spans="1:15" ht="15.75" thickBot="1" x14ac:dyDescent="0.3">
      <c r="A30" s="34" t="s">
        <v>34</v>
      </c>
      <c r="B30" s="35"/>
      <c r="C30" s="35"/>
      <c r="D30" s="35"/>
      <c r="E30" s="35"/>
      <c r="F30" s="36"/>
      <c r="G30" s="37">
        <f t="shared" ref="G30:O30" si="2">SUM(G26:G29)</f>
        <v>625010</v>
      </c>
      <c r="H30" s="38">
        <f t="shared" si="2"/>
        <v>-102058.3</v>
      </c>
      <c r="I30" s="38">
        <f t="shared" si="2"/>
        <v>-17707.900000000001</v>
      </c>
      <c r="J30" s="38">
        <f t="shared" si="2"/>
        <v>-14014.4</v>
      </c>
      <c r="K30" s="38">
        <f t="shared" si="2"/>
        <v>-2380.2399999999998</v>
      </c>
      <c r="L30" s="38">
        <f t="shared" si="2"/>
        <v>-20000</v>
      </c>
      <c r="M30" s="38">
        <f t="shared" si="2"/>
        <v>-54102.54</v>
      </c>
      <c r="N30" s="38">
        <f t="shared" si="2"/>
        <v>-156160.84000000003</v>
      </c>
      <c r="O30" s="39">
        <f t="shared" si="2"/>
        <v>468849.16000000003</v>
      </c>
    </row>
    <row r="31" spans="1:15" x14ac:dyDescent="0.25">
      <c r="A31" s="11" t="s">
        <v>51</v>
      </c>
      <c r="B31" s="11"/>
      <c r="C31" s="12"/>
      <c r="D31" s="11"/>
      <c r="E31" s="11"/>
      <c r="F31" s="11"/>
      <c r="G31" s="13"/>
      <c r="H31" s="14"/>
      <c r="I31" s="14"/>
      <c r="J31" s="14"/>
      <c r="K31" s="14"/>
      <c r="L31" s="14"/>
      <c r="M31" s="14"/>
      <c r="N31" s="14"/>
      <c r="O31" s="14"/>
    </row>
    <row r="32" spans="1:15" x14ac:dyDescent="0.25">
      <c r="A32" s="15">
        <v>15</v>
      </c>
      <c r="B32" s="16" t="s">
        <v>52</v>
      </c>
      <c r="C32" s="17" t="s">
        <v>22</v>
      </c>
      <c r="D32" s="18">
        <v>44088</v>
      </c>
      <c r="E32" s="19" t="s">
        <v>53</v>
      </c>
      <c r="F32" s="20" t="s">
        <v>20</v>
      </c>
      <c r="G32" s="21">
        <v>175000</v>
      </c>
      <c r="H32" s="22">
        <v>-29891.63</v>
      </c>
      <c r="I32" s="22">
        <v>-5022.5</v>
      </c>
      <c r="J32" s="22">
        <v>-4742.3999999999996</v>
      </c>
      <c r="K32" s="22">
        <v>0</v>
      </c>
      <c r="L32" s="22">
        <v>0</v>
      </c>
      <c r="M32" s="22">
        <f>J32+I32+K32+L32</f>
        <v>-9764.9</v>
      </c>
      <c r="N32" s="22">
        <v>-39656.53</v>
      </c>
      <c r="O32" s="22">
        <v>135343.47</v>
      </c>
    </row>
    <row r="33" spans="1:15" x14ac:dyDescent="0.25">
      <c r="A33" s="15">
        <v>16</v>
      </c>
      <c r="B33" s="23" t="s">
        <v>54</v>
      </c>
      <c r="C33" s="24" t="s">
        <v>18</v>
      </c>
      <c r="D33" s="25">
        <v>39722</v>
      </c>
      <c r="E33" s="23" t="s">
        <v>25</v>
      </c>
      <c r="F33" s="24" t="s">
        <v>20</v>
      </c>
      <c r="G33" s="46">
        <v>126000</v>
      </c>
      <c r="H33" s="22">
        <v>-18221.21</v>
      </c>
      <c r="I33" s="22">
        <v>-3616.2</v>
      </c>
      <c r="J33" s="22">
        <v>-3830.4</v>
      </c>
      <c r="K33" s="22">
        <v>0</v>
      </c>
      <c r="L33" s="22">
        <v>0</v>
      </c>
      <c r="M33" s="22">
        <f>J33+I33+K33+L33</f>
        <v>-7446.6</v>
      </c>
      <c r="N33" s="22">
        <v>-25667.81</v>
      </c>
      <c r="O33" s="22">
        <v>100332.19</v>
      </c>
    </row>
    <row r="34" spans="1:15" x14ac:dyDescent="0.25">
      <c r="A34" s="15">
        <v>17</v>
      </c>
      <c r="B34" s="23" t="s">
        <v>55</v>
      </c>
      <c r="C34" s="24" t="s">
        <v>18</v>
      </c>
      <c r="D34" s="25">
        <v>38231</v>
      </c>
      <c r="E34" s="16" t="s">
        <v>56</v>
      </c>
      <c r="F34" s="24" t="s">
        <v>20</v>
      </c>
      <c r="G34" s="46">
        <v>81300</v>
      </c>
      <c r="H34" s="22">
        <v>-7706.65</v>
      </c>
      <c r="I34" s="22">
        <v>-2333.31</v>
      </c>
      <c r="J34" s="22">
        <v>-2471.52</v>
      </c>
      <c r="K34" s="22">
        <v>0</v>
      </c>
      <c r="L34" s="22">
        <v>0</v>
      </c>
      <c r="M34" s="22">
        <f t="shared" ref="M34:M41" si="3">J34+I34+K34+L34</f>
        <v>-4804.83</v>
      </c>
      <c r="N34" s="22">
        <v>-12511.48</v>
      </c>
      <c r="O34" s="22">
        <v>68788.52</v>
      </c>
    </row>
    <row r="35" spans="1:15" x14ac:dyDescent="0.25">
      <c r="A35" s="15">
        <v>18</v>
      </c>
      <c r="B35" s="23" t="s">
        <v>57</v>
      </c>
      <c r="C35" s="24" t="s">
        <v>22</v>
      </c>
      <c r="D35" s="25">
        <v>39995</v>
      </c>
      <c r="E35" s="23" t="s">
        <v>56</v>
      </c>
      <c r="F35" s="24" t="s">
        <v>20</v>
      </c>
      <c r="G35" s="46">
        <v>75000</v>
      </c>
      <c r="H35" s="22">
        <v>-6309.37</v>
      </c>
      <c r="I35" s="22">
        <v>-2152.5</v>
      </c>
      <c r="J35" s="22">
        <v>-2280</v>
      </c>
      <c r="K35" s="22">
        <v>0</v>
      </c>
      <c r="L35" s="22">
        <v>0</v>
      </c>
      <c r="M35" s="22">
        <f t="shared" si="3"/>
        <v>-4432.5</v>
      </c>
      <c r="N35" s="22">
        <v>-10741.87</v>
      </c>
      <c r="O35" s="22">
        <v>64258.13</v>
      </c>
    </row>
    <row r="36" spans="1:15" x14ac:dyDescent="0.25">
      <c r="A36" s="15">
        <v>19</v>
      </c>
      <c r="B36" s="23" t="s">
        <v>58</v>
      </c>
      <c r="C36" s="24" t="s">
        <v>22</v>
      </c>
      <c r="D36" s="25">
        <v>40603</v>
      </c>
      <c r="E36" s="23" t="s">
        <v>59</v>
      </c>
      <c r="F36" s="24" t="s">
        <v>20</v>
      </c>
      <c r="G36" s="46">
        <v>62500</v>
      </c>
      <c r="H36" s="22">
        <v>-3957.12</v>
      </c>
      <c r="I36" s="22">
        <v>-1793.75</v>
      </c>
      <c r="J36" s="22">
        <v>-1900</v>
      </c>
      <c r="K36" s="22">
        <v>0</v>
      </c>
      <c r="L36" s="22">
        <v>0</v>
      </c>
      <c r="M36" s="22">
        <f t="shared" si="3"/>
        <v>-3693.75</v>
      </c>
      <c r="N36" s="22">
        <v>-7650.87</v>
      </c>
      <c r="O36" s="22">
        <v>54849.13</v>
      </c>
    </row>
    <row r="37" spans="1:15" x14ac:dyDescent="0.25">
      <c r="A37" s="15">
        <v>20</v>
      </c>
      <c r="B37" s="23" t="s">
        <v>60</v>
      </c>
      <c r="C37" s="24" t="s">
        <v>22</v>
      </c>
      <c r="D37" s="25">
        <v>43598</v>
      </c>
      <c r="E37" s="23" t="s">
        <v>59</v>
      </c>
      <c r="F37" s="24" t="s">
        <v>20</v>
      </c>
      <c r="G37" s="46">
        <v>50000</v>
      </c>
      <c r="H37" s="22">
        <v>-1854</v>
      </c>
      <c r="I37" s="22">
        <v>-1435</v>
      </c>
      <c r="J37" s="22">
        <v>-1520</v>
      </c>
      <c r="K37" s="22">
        <v>0</v>
      </c>
      <c r="L37" s="22">
        <v>0</v>
      </c>
      <c r="M37" s="22">
        <f t="shared" si="3"/>
        <v>-2955</v>
      </c>
      <c r="N37" s="22">
        <v>-4809</v>
      </c>
      <c r="O37" s="22">
        <v>45191</v>
      </c>
    </row>
    <row r="38" spans="1:15" x14ac:dyDescent="0.25">
      <c r="A38" s="15">
        <v>21</v>
      </c>
      <c r="B38" s="23" t="s">
        <v>61</v>
      </c>
      <c r="C38" s="24" t="s">
        <v>22</v>
      </c>
      <c r="D38" s="25">
        <v>38231</v>
      </c>
      <c r="E38" s="16" t="s">
        <v>56</v>
      </c>
      <c r="F38" s="24" t="s">
        <v>62</v>
      </c>
      <c r="G38" s="46">
        <v>81000</v>
      </c>
      <c r="H38" s="22">
        <v>-7636.08</v>
      </c>
      <c r="I38" s="22">
        <v>-2324.6999999999998</v>
      </c>
      <c r="J38" s="22">
        <v>-2462.4</v>
      </c>
      <c r="K38" s="22">
        <v>0</v>
      </c>
      <c r="L38" s="22">
        <v>0</v>
      </c>
      <c r="M38" s="22">
        <f t="shared" si="3"/>
        <v>-4787.1000000000004</v>
      </c>
      <c r="N38" s="22">
        <v>-12423.18</v>
      </c>
      <c r="O38" s="22">
        <v>68576.820000000007</v>
      </c>
    </row>
    <row r="39" spans="1:15" x14ac:dyDescent="0.25">
      <c r="A39" s="15">
        <v>22</v>
      </c>
      <c r="B39" s="16" t="s">
        <v>63</v>
      </c>
      <c r="C39" s="17" t="s">
        <v>18</v>
      </c>
      <c r="D39" s="18">
        <v>39845</v>
      </c>
      <c r="E39" s="23" t="s">
        <v>64</v>
      </c>
      <c r="F39" s="24" t="s">
        <v>20</v>
      </c>
      <c r="G39" s="46">
        <v>68800</v>
      </c>
      <c r="H39" s="22">
        <v>-4904.63</v>
      </c>
      <c r="I39" s="22">
        <v>-1974.56</v>
      </c>
      <c r="J39" s="22">
        <v>-2091.52</v>
      </c>
      <c r="K39" s="22">
        <v>-1190.1199999999999</v>
      </c>
      <c r="L39" s="22">
        <v>0</v>
      </c>
      <c r="M39" s="22">
        <f t="shared" si="3"/>
        <v>-5256.2</v>
      </c>
      <c r="N39" s="22">
        <v>-10160.83</v>
      </c>
      <c r="O39" s="22">
        <v>58639.17</v>
      </c>
    </row>
    <row r="40" spans="1:15" x14ac:dyDescent="0.25">
      <c r="A40" s="15">
        <v>23</v>
      </c>
      <c r="B40" s="23" t="s">
        <v>65</v>
      </c>
      <c r="C40" s="24" t="s">
        <v>22</v>
      </c>
      <c r="D40" s="25">
        <v>43600</v>
      </c>
      <c r="E40" s="23" t="s">
        <v>66</v>
      </c>
      <c r="F40" s="24" t="s">
        <v>20</v>
      </c>
      <c r="G40" s="46">
        <v>50000</v>
      </c>
      <c r="H40" s="22">
        <v>-1854</v>
      </c>
      <c r="I40" s="22">
        <v>-1435</v>
      </c>
      <c r="J40" s="22">
        <v>-1520</v>
      </c>
      <c r="K40" s="22">
        <v>0</v>
      </c>
      <c r="L40" s="22">
        <v>0</v>
      </c>
      <c r="M40" s="22">
        <f t="shared" si="3"/>
        <v>-2955</v>
      </c>
      <c r="N40" s="22">
        <v>-4809</v>
      </c>
      <c r="O40" s="22">
        <v>45191</v>
      </c>
    </row>
    <row r="41" spans="1:15" ht="27" thickBot="1" x14ac:dyDescent="0.3">
      <c r="A41" s="15">
        <v>24</v>
      </c>
      <c r="B41" s="48" t="s">
        <v>67</v>
      </c>
      <c r="C41" s="49" t="s">
        <v>22</v>
      </c>
      <c r="D41" s="50">
        <v>43598</v>
      </c>
      <c r="E41" s="51" t="s">
        <v>68</v>
      </c>
      <c r="F41" s="49" t="s">
        <v>20</v>
      </c>
      <c r="G41" s="52">
        <v>65000</v>
      </c>
      <c r="H41" s="53">
        <v>-4427.57</v>
      </c>
      <c r="I41" s="53">
        <v>-1865.5</v>
      </c>
      <c r="J41" s="53">
        <v>-1976</v>
      </c>
      <c r="K41" s="53">
        <v>0</v>
      </c>
      <c r="L41" s="53">
        <v>0</v>
      </c>
      <c r="M41" s="53">
        <f t="shared" si="3"/>
        <v>-3841.5</v>
      </c>
      <c r="N41" s="53">
        <v>-8269.07</v>
      </c>
      <c r="O41" s="53">
        <v>56730.93</v>
      </c>
    </row>
    <row r="42" spans="1:15" ht="15.75" thickBot="1" x14ac:dyDescent="0.3">
      <c r="A42" s="34" t="s">
        <v>34</v>
      </c>
      <c r="B42" s="35"/>
      <c r="C42" s="35"/>
      <c r="D42" s="35"/>
      <c r="E42" s="35"/>
      <c r="F42" s="36"/>
      <c r="G42" s="37">
        <f t="shared" ref="G42:O42" si="4">SUM(G32:G41)</f>
        <v>834600</v>
      </c>
      <c r="H42" s="38">
        <f t="shared" si="4"/>
        <v>-86762.260000000009</v>
      </c>
      <c r="I42" s="38">
        <f t="shared" si="4"/>
        <v>-23953.02</v>
      </c>
      <c r="J42" s="38">
        <f t="shared" si="4"/>
        <v>-24794.240000000002</v>
      </c>
      <c r="K42" s="38">
        <f t="shared" si="4"/>
        <v>-1190.1199999999999</v>
      </c>
      <c r="L42" s="38">
        <f t="shared" si="4"/>
        <v>0</v>
      </c>
      <c r="M42" s="38">
        <f t="shared" si="4"/>
        <v>-49937.38</v>
      </c>
      <c r="N42" s="38">
        <f t="shared" si="4"/>
        <v>-136699.63999999998</v>
      </c>
      <c r="O42" s="39">
        <f t="shared" si="4"/>
        <v>697900.3600000001</v>
      </c>
    </row>
    <row r="43" spans="1:15" x14ac:dyDescent="0.25">
      <c r="A43" s="11" t="s">
        <v>69</v>
      </c>
      <c r="B43" s="11"/>
      <c r="C43" s="12"/>
      <c r="D43" s="11"/>
      <c r="E43" s="11"/>
      <c r="F43" s="11"/>
      <c r="G43" s="13"/>
      <c r="H43" s="14"/>
      <c r="I43" s="14"/>
      <c r="J43" s="14"/>
      <c r="K43" s="14"/>
      <c r="L43" s="14"/>
      <c r="M43" s="14"/>
      <c r="N43" s="14"/>
      <c r="O43" s="14"/>
    </row>
    <row r="44" spans="1:15" x14ac:dyDescent="0.25">
      <c r="A44" s="15">
        <v>25</v>
      </c>
      <c r="B44" s="23" t="s">
        <v>70</v>
      </c>
      <c r="C44" s="24" t="s">
        <v>18</v>
      </c>
      <c r="D44" s="25">
        <v>39083</v>
      </c>
      <c r="E44" s="23" t="s">
        <v>71</v>
      </c>
      <c r="F44" s="24" t="s">
        <v>20</v>
      </c>
      <c r="G44" s="43">
        <v>320010</v>
      </c>
      <c r="H44" s="22">
        <v>-64863.63</v>
      </c>
      <c r="I44" s="22">
        <v>-8954.4</v>
      </c>
      <c r="J44" s="22">
        <v>-4742.3999999999996</v>
      </c>
      <c r="K44" s="22">
        <v>-1190.1199999999999</v>
      </c>
      <c r="L44" s="22">
        <v>0</v>
      </c>
      <c r="M44" s="22">
        <f>J44+I44+K44+L44</f>
        <v>-14886.919999999998</v>
      </c>
      <c r="N44" s="22">
        <v>-79750.55</v>
      </c>
      <c r="O44" s="22">
        <v>240259.45</v>
      </c>
    </row>
    <row r="45" spans="1:15" x14ac:dyDescent="0.25">
      <c r="A45" s="15">
        <v>26</v>
      </c>
      <c r="B45" s="23" t="s">
        <v>72</v>
      </c>
      <c r="C45" s="24" t="s">
        <v>22</v>
      </c>
      <c r="D45" s="25">
        <v>44136</v>
      </c>
      <c r="E45" s="23" t="s">
        <v>73</v>
      </c>
      <c r="F45" s="24" t="s">
        <v>20</v>
      </c>
      <c r="G45" s="43">
        <v>160000</v>
      </c>
      <c r="H45" s="22">
        <v>-26249.26</v>
      </c>
      <c r="I45" s="22">
        <v>-4592</v>
      </c>
      <c r="J45" s="22">
        <v>-4742.3999999999996</v>
      </c>
      <c r="K45" s="22">
        <v>0</v>
      </c>
      <c r="L45" s="22">
        <v>0</v>
      </c>
      <c r="M45" s="22">
        <f>J45+I45+K45+L45</f>
        <v>-9334.4</v>
      </c>
      <c r="N45" s="22">
        <v>-35583.660000000003</v>
      </c>
      <c r="O45" s="22">
        <v>124416.34</v>
      </c>
    </row>
    <row r="46" spans="1:15" x14ac:dyDescent="0.25">
      <c r="A46" s="15">
        <v>27</v>
      </c>
      <c r="B46" s="23" t="s">
        <v>74</v>
      </c>
      <c r="C46" s="24" t="s">
        <v>18</v>
      </c>
      <c r="D46" s="25">
        <v>38272</v>
      </c>
      <c r="E46" s="23" t="s">
        <v>75</v>
      </c>
      <c r="F46" s="24" t="s">
        <v>20</v>
      </c>
      <c r="G46" s="43">
        <v>150000</v>
      </c>
      <c r="H46" s="28">
        <v>-23866.61</v>
      </c>
      <c r="I46" s="28">
        <v>-4305</v>
      </c>
      <c r="J46" s="28">
        <v>-4560</v>
      </c>
      <c r="K46" s="28">
        <v>0</v>
      </c>
      <c r="L46" s="28">
        <v>0</v>
      </c>
      <c r="M46" s="28">
        <f>J46+I46+K46+L46</f>
        <v>-8865</v>
      </c>
      <c r="N46" s="28">
        <v>-32731.61</v>
      </c>
      <c r="O46" s="28">
        <v>117268.39</v>
      </c>
    </row>
    <row r="47" spans="1:15" x14ac:dyDescent="0.25">
      <c r="A47" s="47">
        <v>28</v>
      </c>
      <c r="B47" s="23" t="s">
        <v>76</v>
      </c>
      <c r="C47" s="24" t="s">
        <v>22</v>
      </c>
      <c r="D47" s="25">
        <v>43411</v>
      </c>
      <c r="E47" s="23" t="s">
        <v>77</v>
      </c>
      <c r="F47" s="24" t="s">
        <v>20</v>
      </c>
      <c r="G47" s="43">
        <v>65000</v>
      </c>
      <c r="H47" s="28">
        <v>-4427.57</v>
      </c>
      <c r="I47" s="28">
        <v>-1865.5</v>
      </c>
      <c r="J47" s="28">
        <v>-1976</v>
      </c>
      <c r="K47" s="28">
        <v>0</v>
      </c>
      <c r="L47" s="28">
        <v>0</v>
      </c>
      <c r="M47" s="28">
        <f>J47+I47+K47+L47</f>
        <v>-3841.5</v>
      </c>
      <c r="N47" s="28">
        <v>-8269.07</v>
      </c>
      <c r="O47" s="28">
        <v>56730.93</v>
      </c>
    </row>
    <row r="48" spans="1:15" x14ac:dyDescent="0.25">
      <c r="A48" s="47">
        <v>29</v>
      </c>
      <c r="B48" s="16" t="s">
        <v>78</v>
      </c>
      <c r="C48" s="17" t="s">
        <v>22</v>
      </c>
      <c r="D48" s="18">
        <v>42051</v>
      </c>
      <c r="E48" s="23" t="s">
        <v>77</v>
      </c>
      <c r="F48" s="24" t="s">
        <v>20</v>
      </c>
      <c r="G48" s="43">
        <v>65000</v>
      </c>
      <c r="H48" s="22">
        <v>-4427.57</v>
      </c>
      <c r="I48" s="22">
        <v>-1865.5</v>
      </c>
      <c r="J48" s="22">
        <v>-1976</v>
      </c>
      <c r="K48" s="22">
        <v>0</v>
      </c>
      <c r="L48" s="22">
        <v>0</v>
      </c>
      <c r="M48" s="22">
        <f t="shared" ref="M48:M50" si="5">J48+I48+K48+L48</f>
        <v>-3841.5</v>
      </c>
      <c r="N48" s="22">
        <v>-8269.07</v>
      </c>
      <c r="O48" s="22">
        <v>56730.93</v>
      </c>
    </row>
    <row r="49" spans="1:15" x14ac:dyDescent="0.25">
      <c r="A49" s="47">
        <v>30</v>
      </c>
      <c r="B49" s="23" t="s">
        <v>79</v>
      </c>
      <c r="C49" s="24" t="s">
        <v>22</v>
      </c>
      <c r="D49" s="25">
        <v>41275</v>
      </c>
      <c r="E49" s="23" t="s">
        <v>77</v>
      </c>
      <c r="F49" s="24" t="s">
        <v>20</v>
      </c>
      <c r="G49" s="43">
        <v>70200</v>
      </c>
      <c r="H49" s="22">
        <v>-5406.11</v>
      </c>
      <c r="I49" s="22">
        <v>-2014.74</v>
      </c>
      <c r="J49" s="22">
        <v>-2134.08</v>
      </c>
      <c r="K49" s="22">
        <v>0</v>
      </c>
      <c r="L49" s="22">
        <v>0</v>
      </c>
      <c r="M49" s="22">
        <f t="shared" si="5"/>
        <v>-4148.82</v>
      </c>
      <c r="N49" s="22">
        <v>-9554.93</v>
      </c>
      <c r="O49" s="22">
        <v>60645.07</v>
      </c>
    </row>
    <row r="50" spans="1:15" ht="27" thickBot="1" x14ac:dyDescent="0.3">
      <c r="A50" s="47">
        <v>31</v>
      </c>
      <c r="B50" s="54" t="s">
        <v>80</v>
      </c>
      <c r="C50" s="55" t="s">
        <v>18</v>
      </c>
      <c r="D50" s="56">
        <v>43252</v>
      </c>
      <c r="E50" s="54" t="s">
        <v>29</v>
      </c>
      <c r="F50" s="57" t="s">
        <v>30</v>
      </c>
      <c r="G50" s="58">
        <v>25000</v>
      </c>
      <c r="H50" s="59">
        <v>0</v>
      </c>
      <c r="I50" s="59">
        <v>-717.5</v>
      </c>
      <c r="J50" s="59">
        <v>-760</v>
      </c>
      <c r="K50" s="59">
        <v>0</v>
      </c>
      <c r="L50" s="59">
        <v>0</v>
      </c>
      <c r="M50" s="59">
        <f t="shared" si="5"/>
        <v>-1477.5</v>
      </c>
      <c r="N50" s="59">
        <v>-1477.5</v>
      </c>
      <c r="O50" s="59">
        <v>23522.5</v>
      </c>
    </row>
    <row r="51" spans="1:15" ht="15.75" thickBot="1" x14ac:dyDescent="0.3">
      <c r="A51" s="34" t="s">
        <v>34</v>
      </c>
      <c r="B51" s="35"/>
      <c r="C51" s="35"/>
      <c r="D51" s="35"/>
      <c r="E51" s="35"/>
      <c r="F51" s="36"/>
      <c r="G51" s="37">
        <f t="shared" ref="G51:O51" si="6">SUM(G44:G50)</f>
        <v>855210</v>
      </c>
      <c r="H51" s="38">
        <f t="shared" si="6"/>
        <v>-129240.75000000001</v>
      </c>
      <c r="I51" s="38">
        <f t="shared" si="6"/>
        <v>-24314.640000000003</v>
      </c>
      <c r="J51" s="38">
        <f t="shared" si="6"/>
        <v>-20890.879999999997</v>
      </c>
      <c r="K51" s="38">
        <f t="shared" si="6"/>
        <v>-1190.1199999999999</v>
      </c>
      <c r="L51" s="38">
        <f t="shared" si="6"/>
        <v>0</v>
      </c>
      <c r="M51" s="38">
        <f t="shared" si="6"/>
        <v>-46395.64</v>
      </c>
      <c r="N51" s="38">
        <f t="shared" si="6"/>
        <v>-175636.39</v>
      </c>
      <c r="O51" s="39">
        <f t="shared" si="6"/>
        <v>679573.6100000001</v>
      </c>
    </row>
    <row r="52" spans="1:15" x14ac:dyDescent="0.25">
      <c r="A52" s="11" t="s">
        <v>81</v>
      </c>
      <c r="B52" s="11"/>
      <c r="C52" s="12"/>
      <c r="D52" s="11"/>
      <c r="E52" s="11"/>
      <c r="F52" s="11"/>
      <c r="G52" s="13"/>
      <c r="H52" s="14"/>
      <c r="I52" s="14"/>
      <c r="J52" s="14"/>
      <c r="K52" s="14"/>
      <c r="L52" s="14"/>
      <c r="M52" s="14"/>
      <c r="N52" s="14"/>
      <c r="O52" s="14"/>
    </row>
    <row r="53" spans="1:15" x14ac:dyDescent="0.25">
      <c r="A53" s="15">
        <v>32</v>
      </c>
      <c r="B53" s="16" t="s">
        <v>82</v>
      </c>
      <c r="C53" s="17" t="s">
        <v>22</v>
      </c>
      <c r="D53" s="60">
        <v>44136</v>
      </c>
      <c r="E53" s="19" t="s">
        <v>53</v>
      </c>
      <c r="F53" s="20" t="s">
        <v>20</v>
      </c>
      <c r="G53" s="61">
        <v>150000</v>
      </c>
      <c r="H53" s="22">
        <v>-23866.61</v>
      </c>
      <c r="I53" s="22">
        <v>-4305</v>
      </c>
      <c r="J53" s="22">
        <v>-4560</v>
      </c>
      <c r="K53" s="22">
        <v>0</v>
      </c>
      <c r="L53" s="22">
        <v>0</v>
      </c>
      <c r="M53" s="22">
        <f>J53+I53+K53+L53</f>
        <v>-8865</v>
      </c>
      <c r="N53" s="22">
        <v>-32731.61</v>
      </c>
      <c r="O53" s="22">
        <v>117268.39</v>
      </c>
    </row>
    <row r="54" spans="1:15" x14ac:dyDescent="0.25">
      <c r="A54" s="15">
        <v>33</v>
      </c>
      <c r="B54" s="23" t="s">
        <v>83</v>
      </c>
      <c r="C54" s="24" t="s">
        <v>18</v>
      </c>
      <c r="D54" s="18">
        <v>44166</v>
      </c>
      <c r="E54" s="23" t="s">
        <v>25</v>
      </c>
      <c r="F54" s="24" t="s">
        <v>20</v>
      </c>
      <c r="G54" s="33">
        <v>80000</v>
      </c>
      <c r="H54" s="22">
        <v>-7400.86</v>
      </c>
      <c r="I54" s="22">
        <v>-2296</v>
      </c>
      <c r="J54" s="22">
        <v>-2432</v>
      </c>
      <c r="K54" s="22">
        <v>0</v>
      </c>
      <c r="L54" s="22">
        <v>0</v>
      </c>
      <c r="M54" s="22">
        <f>J54+I54+K54+L54</f>
        <v>-4728</v>
      </c>
      <c r="N54" s="22">
        <v>-12128.86</v>
      </c>
      <c r="O54" s="22">
        <v>67871.14</v>
      </c>
    </row>
    <row r="55" spans="1:15" ht="15.75" thickBot="1" x14ac:dyDescent="0.3">
      <c r="A55" s="62">
        <v>34</v>
      </c>
      <c r="B55" s="54" t="s">
        <v>84</v>
      </c>
      <c r="C55" s="55" t="s">
        <v>22</v>
      </c>
      <c r="D55" s="63">
        <v>41275</v>
      </c>
      <c r="E55" s="54" t="s">
        <v>85</v>
      </c>
      <c r="F55" s="55" t="s">
        <v>20</v>
      </c>
      <c r="G55" s="58">
        <v>60000</v>
      </c>
      <c r="H55" s="28">
        <v>-3486.67</v>
      </c>
      <c r="I55" s="28">
        <v>-1722</v>
      </c>
      <c r="J55" s="28">
        <v>-1824</v>
      </c>
      <c r="K55" s="28">
        <v>0</v>
      </c>
      <c r="L55" s="28">
        <v>0</v>
      </c>
      <c r="M55" s="28">
        <f t="shared" ref="M55" si="7">J55+I55+K55+L55</f>
        <v>-3546</v>
      </c>
      <c r="N55" s="28">
        <v>-7032.67</v>
      </c>
      <c r="O55" s="28">
        <v>52967.33</v>
      </c>
    </row>
    <row r="56" spans="1:15" ht="15.75" thickBot="1" x14ac:dyDescent="0.3">
      <c r="A56" s="34" t="s">
        <v>34</v>
      </c>
      <c r="B56" s="35"/>
      <c r="C56" s="35"/>
      <c r="D56" s="35"/>
      <c r="E56" s="35"/>
      <c r="F56" s="36"/>
      <c r="G56" s="37">
        <f t="shared" ref="G56:O56" si="8">SUM(G53:G55)</f>
        <v>290000</v>
      </c>
      <c r="H56" s="38">
        <f t="shared" si="8"/>
        <v>-34754.14</v>
      </c>
      <c r="I56" s="38">
        <f t="shared" si="8"/>
        <v>-8323</v>
      </c>
      <c r="J56" s="38">
        <f t="shared" si="8"/>
        <v>-8816</v>
      </c>
      <c r="K56" s="38">
        <f t="shared" si="8"/>
        <v>0</v>
      </c>
      <c r="L56" s="38">
        <f t="shared" si="8"/>
        <v>0</v>
      </c>
      <c r="M56" s="38">
        <f t="shared" si="8"/>
        <v>-17139</v>
      </c>
      <c r="N56" s="38">
        <f t="shared" si="8"/>
        <v>-51893.14</v>
      </c>
      <c r="O56" s="39">
        <f t="shared" si="8"/>
        <v>238106.86</v>
      </c>
    </row>
    <row r="57" spans="1:15" x14ac:dyDescent="0.25">
      <c r="A57" s="11" t="s">
        <v>86</v>
      </c>
      <c r="B57" s="11"/>
      <c r="C57" s="12"/>
      <c r="D57" s="11"/>
      <c r="E57" s="11"/>
      <c r="F57" s="11"/>
      <c r="G57" s="13"/>
      <c r="H57" s="14"/>
      <c r="I57" s="14"/>
      <c r="J57" s="14"/>
      <c r="K57" s="14"/>
      <c r="L57" s="14"/>
      <c r="M57" s="14"/>
      <c r="N57" s="14"/>
      <c r="O57" s="14"/>
    </row>
    <row r="58" spans="1:15" x14ac:dyDescent="0.25">
      <c r="A58" s="47">
        <v>35</v>
      </c>
      <c r="B58" s="23" t="s">
        <v>87</v>
      </c>
      <c r="C58" s="24" t="s">
        <v>18</v>
      </c>
      <c r="D58" s="25">
        <v>38615</v>
      </c>
      <c r="E58" s="23" t="s">
        <v>88</v>
      </c>
      <c r="F58" s="24" t="s">
        <v>20</v>
      </c>
      <c r="G58" s="43">
        <v>148100</v>
      </c>
      <c r="H58" s="59">
        <v>-23122.15</v>
      </c>
      <c r="I58" s="59">
        <v>-4250.47</v>
      </c>
      <c r="J58" s="59">
        <v>-4502.24</v>
      </c>
      <c r="K58" s="59">
        <v>-1190.1199999999999</v>
      </c>
      <c r="L58" s="59">
        <v>0</v>
      </c>
      <c r="M58" s="59">
        <f>J58+I58+K58+L58</f>
        <v>-9942.8299999999981</v>
      </c>
      <c r="N58" s="59">
        <v>-33064.980000000003</v>
      </c>
      <c r="O58" s="59">
        <f>+G58+N58</f>
        <v>115035.01999999999</v>
      </c>
    </row>
    <row r="59" spans="1:15" ht="15.75" thickBot="1" x14ac:dyDescent="0.3">
      <c r="A59" s="64">
        <v>36</v>
      </c>
      <c r="B59" s="54" t="s">
        <v>89</v>
      </c>
      <c r="C59" s="55" t="s">
        <v>18</v>
      </c>
      <c r="D59" s="56">
        <v>44089</v>
      </c>
      <c r="E59" s="54" t="s">
        <v>90</v>
      </c>
      <c r="F59" s="55" t="s">
        <v>20</v>
      </c>
      <c r="G59" s="65">
        <v>140000</v>
      </c>
      <c r="H59" s="22">
        <v>-21216.83</v>
      </c>
      <c r="I59" s="22">
        <v>-4018</v>
      </c>
      <c r="J59" s="22">
        <v>-4256</v>
      </c>
      <c r="K59" s="22">
        <v>-1190.1199999999999</v>
      </c>
      <c r="L59" s="22">
        <v>0</v>
      </c>
      <c r="M59" s="22">
        <f>J59+I59+K59+L59</f>
        <v>-9464.119999999999</v>
      </c>
      <c r="N59" s="22">
        <v>-30680.95</v>
      </c>
      <c r="O59" s="59">
        <f>+G59+N59</f>
        <v>109319.05</v>
      </c>
    </row>
    <row r="60" spans="1:15" ht="15.75" thickBot="1" x14ac:dyDescent="0.3">
      <c r="A60" s="34" t="s">
        <v>34</v>
      </c>
      <c r="B60" s="35"/>
      <c r="C60" s="35"/>
      <c r="D60" s="35"/>
      <c r="E60" s="35"/>
      <c r="F60" s="36"/>
      <c r="G60" s="37">
        <f>SUM(G58:G59)</f>
        <v>288100</v>
      </c>
      <c r="H60" s="38">
        <f>SUM(H58:H59)</f>
        <v>-44338.98</v>
      </c>
      <c r="I60" s="38">
        <f>SUM(I58:I59)</f>
        <v>-8268.4700000000012</v>
      </c>
      <c r="J60" s="38">
        <f>SUM(J58:J59)</f>
        <v>-8758.24</v>
      </c>
      <c r="K60" s="38">
        <f>SUM(K58:K59)</f>
        <v>-2380.2399999999998</v>
      </c>
      <c r="L60" s="38">
        <v>0</v>
      </c>
      <c r="M60" s="38">
        <f>SUM(M58:M59)</f>
        <v>-19406.949999999997</v>
      </c>
      <c r="N60" s="38">
        <f>SUM(N58:N59)</f>
        <v>-63745.930000000008</v>
      </c>
      <c r="O60" s="39">
        <f>SUM(O58:O59)</f>
        <v>224354.07</v>
      </c>
    </row>
    <row r="61" spans="1:15" x14ac:dyDescent="0.25">
      <c r="A61" s="11" t="s">
        <v>91</v>
      </c>
      <c r="B61" s="11"/>
      <c r="C61" s="12"/>
      <c r="D61" s="11"/>
      <c r="E61" s="11"/>
      <c r="F61" s="11"/>
      <c r="G61" s="13"/>
      <c r="H61" s="14"/>
      <c r="I61" s="14"/>
      <c r="J61" s="14"/>
      <c r="K61" s="14"/>
      <c r="L61" s="14"/>
      <c r="M61" s="14"/>
      <c r="N61" s="14"/>
      <c r="O61" s="14"/>
    </row>
    <row r="62" spans="1:15" x14ac:dyDescent="0.25">
      <c r="A62" s="47">
        <v>37</v>
      </c>
      <c r="B62" s="23" t="s">
        <v>92</v>
      </c>
      <c r="C62" s="24" t="s">
        <v>22</v>
      </c>
      <c r="D62" s="25">
        <v>38626</v>
      </c>
      <c r="E62" s="23" t="s">
        <v>93</v>
      </c>
      <c r="F62" s="24" t="s">
        <v>20</v>
      </c>
      <c r="G62" s="46">
        <v>110000</v>
      </c>
      <c r="H62" s="22">
        <v>-13862.55</v>
      </c>
      <c r="I62" s="22">
        <v>-3157</v>
      </c>
      <c r="J62" s="22">
        <v>-3344</v>
      </c>
      <c r="K62" s="22">
        <v>-2380.2399999999998</v>
      </c>
      <c r="L62" s="22">
        <v>0</v>
      </c>
      <c r="M62" s="22">
        <f>J62+I62+K62+L62</f>
        <v>-8881.24</v>
      </c>
      <c r="N62" s="22">
        <v>-22743.79</v>
      </c>
      <c r="O62" s="22">
        <v>87256.21</v>
      </c>
    </row>
    <row r="63" spans="1:15" ht="15.75" thickBot="1" x14ac:dyDescent="0.3">
      <c r="A63" s="64">
        <v>38</v>
      </c>
      <c r="B63" s="54" t="s">
        <v>94</v>
      </c>
      <c r="C63" s="55" t="s">
        <v>22</v>
      </c>
      <c r="D63" s="56">
        <v>44348</v>
      </c>
      <c r="E63" s="54" t="s">
        <v>42</v>
      </c>
      <c r="F63" s="55" t="s">
        <v>20</v>
      </c>
      <c r="G63" s="65">
        <v>60000</v>
      </c>
      <c r="H63" s="22">
        <v>-3486.67</v>
      </c>
      <c r="I63" s="22">
        <v>-1722</v>
      </c>
      <c r="J63" s="22">
        <v>-1824</v>
      </c>
      <c r="K63" s="53">
        <v>0</v>
      </c>
      <c r="L63" s="53">
        <v>0</v>
      </c>
      <c r="M63" s="53">
        <f>J63+I63+K63+L63</f>
        <v>-3546</v>
      </c>
      <c r="N63" s="53">
        <v>-7032.67</v>
      </c>
      <c r="O63" s="53">
        <v>52967.33</v>
      </c>
    </row>
    <row r="64" spans="1:15" ht="15.75" thickBot="1" x14ac:dyDescent="0.3">
      <c r="A64" s="34" t="s">
        <v>34</v>
      </c>
      <c r="B64" s="35"/>
      <c r="C64" s="35"/>
      <c r="D64" s="35"/>
      <c r="E64" s="35"/>
      <c r="F64" s="36"/>
      <c r="G64" s="37">
        <f>SUM(G62:G63)</f>
        <v>170000</v>
      </c>
      <c r="H64" s="38">
        <f>SUM(H62:H63)</f>
        <v>-17349.22</v>
      </c>
      <c r="I64" s="38">
        <f>SUM(I62:I63)</f>
        <v>-4879</v>
      </c>
      <c r="J64" s="38">
        <f>SUM(J62:J63)</f>
        <v>-5168</v>
      </c>
      <c r="K64" s="38">
        <f>SUM(K62:K63)</f>
        <v>-2380.2399999999998</v>
      </c>
      <c r="L64" s="38">
        <v>0</v>
      </c>
      <c r="M64" s="38">
        <f>SUM(M62:M63)</f>
        <v>-12427.24</v>
      </c>
      <c r="N64" s="38">
        <f>SUM(N62:N63)</f>
        <v>-29776.46</v>
      </c>
      <c r="O64" s="39">
        <f>SUM(O62:O63)</f>
        <v>140223.54</v>
      </c>
    </row>
    <row r="65" spans="1:15" x14ac:dyDescent="0.25">
      <c r="A65" s="11" t="s">
        <v>95</v>
      </c>
      <c r="B65" s="11"/>
      <c r="C65" s="12"/>
      <c r="D65" s="11"/>
      <c r="E65" s="11"/>
      <c r="F65" s="11"/>
      <c r="G65" s="13"/>
      <c r="H65" s="14"/>
      <c r="I65" s="14"/>
      <c r="J65" s="14"/>
      <c r="K65" s="14"/>
      <c r="L65" s="14"/>
      <c r="M65" s="14"/>
      <c r="N65" s="14"/>
      <c r="O65" s="14"/>
    </row>
    <row r="66" spans="1:15" x14ac:dyDescent="0.25">
      <c r="A66" s="15">
        <v>39</v>
      </c>
      <c r="B66" s="23" t="s">
        <v>96</v>
      </c>
      <c r="C66" s="24" t="s">
        <v>22</v>
      </c>
      <c r="D66" s="25">
        <v>38231</v>
      </c>
      <c r="E66" s="23" t="s">
        <v>97</v>
      </c>
      <c r="F66" s="24" t="s">
        <v>20</v>
      </c>
      <c r="G66" s="43">
        <v>70000</v>
      </c>
      <c r="H66" s="28">
        <v>-5368.47</v>
      </c>
      <c r="I66" s="28">
        <v>-2009</v>
      </c>
      <c r="J66" s="28">
        <v>-2128</v>
      </c>
      <c r="K66" s="28">
        <v>0</v>
      </c>
      <c r="L66" s="28">
        <v>0</v>
      </c>
      <c r="M66" s="28">
        <f t="shared" ref="M66:M67" si="9">J66+I66+K66+L66</f>
        <v>-4137</v>
      </c>
      <c r="N66" s="28">
        <v>-9505.4699999999993</v>
      </c>
      <c r="O66" s="28">
        <v>60494.53</v>
      </c>
    </row>
    <row r="67" spans="1:15" ht="15.75" thickBot="1" x14ac:dyDescent="0.3">
      <c r="A67" s="15">
        <v>40</v>
      </c>
      <c r="B67" s="23" t="s">
        <v>98</v>
      </c>
      <c r="C67" s="24" t="s">
        <v>22</v>
      </c>
      <c r="D67" s="25">
        <v>38504</v>
      </c>
      <c r="E67" s="23" t="s">
        <v>99</v>
      </c>
      <c r="F67" s="24" t="s">
        <v>20</v>
      </c>
      <c r="G67" s="43">
        <v>46800</v>
      </c>
      <c r="H67" s="22">
        <v>-1402.37</v>
      </c>
      <c r="I67" s="22">
        <v>-1343.16</v>
      </c>
      <c r="J67" s="22">
        <v>-1422.72</v>
      </c>
      <c r="K67" s="22">
        <v>0</v>
      </c>
      <c r="L67" s="22">
        <v>0</v>
      </c>
      <c r="M67" s="22">
        <f t="shared" si="9"/>
        <v>-2765.88</v>
      </c>
      <c r="N67" s="22">
        <v>-4168.25</v>
      </c>
      <c r="O67" s="22">
        <v>42631.75</v>
      </c>
    </row>
    <row r="68" spans="1:15" ht="15.75" thickBot="1" x14ac:dyDescent="0.3">
      <c r="A68" s="34" t="s">
        <v>34</v>
      </c>
      <c r="B68" s="35"/>
      <c r="C68" s="35"/>
      <c r="D68" s="35"/>
      <c r="E68" s="35"/>
      <c r="F68" s="36"/>
      <c r="G68" s="37">
        <f>SUM(G66:G67)</f>
        <v>116800</v>
      </c>
      <c r="H68" s="38">
        <f>SUM(H66:H67)</f>
        <v>-6770.84</v>
      </c>
      <c r="I68" s="38">
        <f>SUM(I66:I67)</f>
        <v>-3352.16</v>
      </c>
      <c r="J68" s="38">
        <f>SUM(J66:J67)</f>
        <v>-3550.7200000000003</v>
      </c>
      <c r="K68" s="38">
        <f>SUM(K66:K67)</f>
        <v>0</v>
      </c>
      <c r="L68" s="38">
        <v>0</v>
      </c>
      <c r="M68" s="38">
        <f>SUM(M66:M67)</f>
        <v>-6902.88</v>
      </c>
      <c r="N68" s="38">
        <f>SUM(N66:N67)</f>
        <v>-13673.72</v>
      </c>
      <c r="O68" s="39">
        <f>SUM(O66:O67)</f>
        <v>103126.28</v>
      </c>
    </row>
    <row r="69" spans="1:15" x14ac:dyDescent="0.25">
      <c r="A69" s="11" t="s">
        <v>100</v>
      </c>
      <c r="B69" s="11"/>
      <c r="C69" s="12"/>
      <c r="D69" s="11"/>
      <c r="E69" s="11"/>
      <c r="F69" s="11"/>
      <c r="G69" s="13"/>
      <c r="H69" s="14"/>
      <c r="I69" s="14"/>
      <c r="J69" s="14"/>
      <c r="K69" s="14"/>
      <c r="L69" s="14"/>
      <c r="M69" s="14"/>
      <c r="N69" s="14"/>
      <c r="O69" s="14"/>
    </row>
    <row r="70" spans="1:15" x14ac:dyDescent="0.25">
      <c r="A70" s="47">
        <v>41</v>
      </c>
      <c r="B70" s="23" t="s">
        <v>101</v>
      </c>
      <c r="C70" s="24" t="s">
        <v>18</v>
      </c>
      <c r="D70" s="25">
        <v>44136</v>
      </c>
      <c r="E70" s="23" t="s">
        <v>71</v>
      </c>
      <c r="F70" s="24" t="s">
        <v>20</v>
      </c>
      <c r="G70" s="43">
        <v>175000</v>
      </c>
      <c r="H70" s="28">
        <v>-29891.63</v>
      </c>
      <c r="I70" s="28">
        <v>-5022.5</v>
      </c>
      <c r="J70" s="28">
        <v>-4742.3999999999996</v>
      </c>
      <c r="K70" s="28">
        <v>0</v>
      </c>
      <c r="L70" s="28">
        <v>0</v>
      </c>
      <c r="M70" s="28">
        <f>J70+I70+K70+L70</f>
        <v>-9764.9</v>
      </c>
      <c r="N70" s="28">
        <v>-39656.53</v>
      </c>
      <c r="O70" s="28">
        <v>135343.47</v>
      </c>
    </row>
    <row r="71" spans="1:15" ht="26.25" x14ac:dyDescent="0.25">
      <c r="A71" s="47">
        <v>42</v>
      </c>
      <c r="B71" s="23" t="s">
        <v>102</v>
      </c>
      <c r="C71" s="24" t="s">
        <v>18</v>
      </c>
      <c r="D71" s="25">
        <v>38687</v>
      </c>
      <c r="E71" s="66" t="s">
        <v>103</v>
      </c>
      <c r="F71" s="24" t="s">
        <v>20</v>
      </c>
      <c r="G71" s="43">
        <v>110000</v>
      </c>
      <c r="H71" s="28">
        <v>-14457.61</v>
      </c>
      <c r="I71" s="28">
        <v>-3157</v>
      </c>
      <c r="J71" s="28">
        <v>-3344</v>
      </c>
      <c r="K71" s="28">
        <v>0</v>
      </c>
      <c r="L71" s="28">
        <v>0</v>
      </c>
      <c r="M71" s="28">
        <f>J71+I71+K71+L71</f>
        <v>-6501</v>
      </c>
      <c r="N71" s="28">
        <v>-20958.61</v>
      </c>
      <c r="O71" s="28">
        <v>89041.39</v>
      </c>
    </row>
    <row r="72" spans="1:15" ht="26.25" x14ac:dyDescent="0.25">
      <c r="A72" s="47">
        <v>43</v>
      </c>
      <c r="B72" s="23" t="s">
        <v>104</v>
      </c>
      <c r="C72" s="24" t="s">
        <v>18</v>
      </c>
      <c r="D72" s="25">
        <v>38386</v>
      </c>
      <c r="E72" s="66" t="s">
        <v>105</v>
      </c>
      <c r="F72" s="24" t="s">
        <v>20</v>
      </c>
      <c r="G72" s="43">
        <v>65000</v>
      </c>
      <c r="H72" s="28">
        <v>-4189.55</v>
      </c>
      <c r="I72" s="28">
        <v>-1865.5</v>
      </c>
      <c r="J72" s="28">
        <v>-1976</v>
      </c>
      <c r="K72" s="28">
        <v>-1190.1199999999999</v>
      </c>
      <c r="L72" s="28">
        <v>0</v>
      </c>
      <c r="M72" s="28">
        <f t="shared" ref="M72:M75" si="10">J72+I72+K72+L72</f>
        <v>-5031.62</v>
      </c>
      <c r="N72" s="28">
        <v>-9221.17</v>
      </c>
      <c r="O72" s="28">
        <v>55778.83</v>
      </c>
    </row>
    <row r="73" spans="1:15" x14ac:dyDescent="0.25">
      <c r="A73" s="47">
        <v>44</v>
      </c>
      <c r="B73" s="23" t="s">
        <v>106</v>
      </c>
      <c r="C73" s="24" t="s">
        <v>18</v>
      </c>
      <c r="D73" s="25">
        <v>39264</v>
      </c>
      <c r="E73" s="23" t="s">
        <v>107</v>
      </c>
      <c r="F73" s="24" t="s">
        <v>20</v>
      </c>
      <c r="G73" s="43">
        <v>60000</v>
      </c>
      <c r="H73" s="28">
        <v>-3486.67</v>
      </c>
      <c r="I73" s="28">
        <v>-1722</v>
      </c>
      <c r="J73" s="28">
        <v>-1824</v>
      </c>
      <c r="K73" s="28">
        <v>0</v>
      </c>
      <c r="L73" s="28">
        <v>0</v>
      </c>
      <c r="M73" s="28">
        <f t="shared" si="10"/>
        <v>-3546</v>
      </c>
      <c r="N73" s="28">
        <v>-7032.67</v>
      </c>
      <c r="O73" s="28">
        <v>52967.33</v>
      </c>
    </row>
    <row r="74" spans="1:15" x14ac:dyDescent="0.25">
      <c r="A74" s="47">
        <v>45</v>
      </c>
      <c r="B74" s="23" t="s">
        <v>108</v>
      </c>
      <c r="C74" s="24" t="s">
        <v>18</v>
      </c>
      <c r="D74" s="25">
        <v>43678</v>
      </c>
      <c r="E74" s="23" t="s">
        <v>107</v>
      </c>
      <c r="F74" s="24" t="s">
        <v>62</v>
      </c>
      <c r="G74" s="43">
        <v>60000</v>
      </c>
      <c r="H74" s="28">
        <v>-3486.67</v>
      </c>
      <c r="I74" s="28">
        <v>-1722</v>
      </c>
      <c r="J74" s="28">
        <v>-1824</v>
      </c>
      <c r="K74" s="28">
        <v>0</v>
      </c>
      <c r="L74" s="28">
        <v>0</v>
      </c>
      <c r="M74" s="28">
        <f t="shared" si="10"/>
        <v>-3546</v>
      </c>
      <c r="N74" s="28">
        <v>-7032.67</v>
      </c>
      <c r="O74" s="28">
        <v>52967.33</v>
      </c>
    </row>
    <row r="75" spans="1:15" ht="15.75" thickBot="1" x14ac:dyDescent="0.3">
      <c r="A75" s="47">
        <v>46</v>
      </c>
      <c r="B75" s="54" t="s">
        <v>109</v>
      </c>
      <c r="C75" s="55" t="s">
        <v>22</v>
      </c>
      <c r="D75" s="56">
        <v>38392</v>
      </c>
      <c r="E75" s="23" t="s">
        <v>107</v>
      </c>
      <c r="F75" s="55" t="s">
        <v>20</v>
      </c>
      <c r="G75" s="43">
        <v>60000</v>
      </c>
      <c r="H75" s="28">
        <v>-3248.65</v>
      </c>
      <c r="I75" s="28">
        <v>-1722</v>
      </c>
      <c r="J75" s="28">
        <v>-1824</v>
      </c>
      <c r="K75" s="28">
        <v>-1190.1199999999999</v>
      </c>
      <c r="L75" s="28">
        <v>0</v>
      </c>
      <c r="M75" s="28">
        <f t="shared" si="10"/>
        <v>-4736.12</v>
      </c>
      <c r="N75" s="28">
        <v>-7984.77</v>
      </c>
      <c r="O75" s="28">
        <v>52015.23</v>
      </c>
    </row>
    <row r="76" spans="1:15" ht="15.75" thickBot="1" x14ac:dyDescent="0.3">
      <c r="A76" s="34" t="s">
        <v>34</v>
      </c>
      <c r="B76" s="35"/>
      <c r="C76" s="35"/>
      <c r="D76" s="35"/>
      <c r="E76" s="35"/>
      <c r="F76" s="36"/>
      <c r="G76" s="37">
        <f t="shared" ref="G76:O76" si="11">SUM(G70:G75)</f>
        <v>530000</v>
      </c>
      <c r="H76" s="38">
        <f t="shared" si="11"/>
        <v>-58760.780000000006</v>
      </c>
      <c r="I76" s="38">
        <f t="shared" si="11"/>
        <v>-15211</v>
      </c>
      <c r="J76" s="38">
        <f t="shared" si="11"/>
        <v>-15534.4</v>
      </c>
      <c r="K76" s="38">
        <f t="shared" si="11"/>
        <v>-2380.2399999999998</v>
      </c>
      <c r="L76" s="38">
        <f t="shared" si="11"/>
        <v>0</v>
      </c>
      <c r="M76" s="38">
        <f t="shared" si="11"/>
        <v>-33125.64</v>
      </c>
      <c r="N76" s="38">
        <f t="shared" si="11"/>
        <v>-91886.42</v>
      </c>
      <c r="O76" s="39">
        <f t="shared" si="11"/>
        <v>438113.58</v>
      </c>
    </row>
    <row r="77" spans="1:15" x14ac:dyDescent="0.25">
      <c r="A77" s="11" t="s">
        <v>110</v>
      </c>
      <c r="B77" s="11"/>
      <c r="C77" s="12"/>
      <c r="D77" s="11"/>
      <c r="E77" s="11"/>
      <c r="F77" s="11"/>
      <c r="G77" s="67"/>
      <c r="H77" s="40"/>
      <c r="I77" s="40"/>
      <c r="J77" s="40"/>
      <c r="K77" s="40"/>
      <c r="L77" s="40"/>
      <c r="M77" s="40"/>
      <c r="N77" s="40"/>
      <c r="O77" s="40"/>
    </row>
    <row r="78" spans="1:15" ht="15.75" thickBot="1" x14ac:dyDescent="0.3">
      <c r="A78" s="64">
        <v>47</v>
      </c>
      <c r="B78" s="54" t="s">
        <v>111</v>
      </c>
      <c r="C78" s="55" t="s">
        <v>18</v>
      </c>
      <c r="D78" s="68">
        <v>42767</v>
      </c>
      <c r="E78" s="54" t="s">
        <v>88</v>
      </c>
      <c r="F78" s="55" t="s">
        <v>20</v>
      </c>
      <c r="G78" s="65">
        <v>70000</v>
      </c>
      <c r="H78" s="69">
        <v>-5368.47</v>
      </c>
      <c r="I78" s="69">
        <v>-2009</v>
      </c>
      <c r="J78" s="69">
        <v>-2128</v>
      </c>
      <c r="K78" s="70">
        <v>0</v>
      </c>
      <c r="L78" s="70">
        <v>0</v>
      </c>
      <c r="M78" s="70">
        <f>+J78+I78+K78+L78</f>
        <v>-4137</v>
      </c>
      <c r="N78" s="69">
        <v>-9505.4699999999993</v>
      </c>
      <c r="O78" s="71">
        <v>60494.53</v>
      </c>
    </row>
    <row r="79" spans="1:15" ht="15.75" thickBot="1" x14ac:dyDescent="0.3">
      <c r="A79" s="34" t="s">
        <v>34</v>
      </c>
      <c r="B79" s="35"/>
      <c r="C79" s="35"/>
      <c r="D79" s="35"/>
      <c r="E79" s="35"/>
      <c r="F79" s="36"/>
      <c r="G79" s="37">
        <f>SUM(G78)</f>
        <v>70000</v>
      </c>
      <c r="H79" s="72">
        <f>SUM(H78)</f>
        <v>-5368.47</v>
      </c>
      <c r="I79" s="72">
        <f>SUM(I78)</f>
        <v>-2009</v>
      </c>
      <c r="J79" s="72">
        <f>SUM(J78)</f>
        <v>-2128</v>
      </c>
      <c r="K79" s="73">
        <v>0</v>
      </c>
      <c r="L79" s="73">
        <v>0</v>
      </c>
      <c r="M79" s="73">
        <f>SUM(M78)</f>
        <v>-4137</v>
      </c>
      <c r="N79" s="72">
        <f>SUM(N78)</f>
        <v>-9505.4699999999993</v>
      </c>
      <c r="O79" s="74">
        <f>SUM(O78)</f>
        <v>60494.53</v>
      </c>
    </row>
    <row r="80" spans="1:15" x14ac:dyDescent="0.25">
      <c r="A80" s="11" t="s">
        <v>112</v>
      </c>
      <c r="B80" s="11"/>
      <c r="C80" s="12"/>
      <c r="D80" s="11"/>
      <c r="E80" s="11"/>
      <c r="F80" s="11"/>
      <c r="G80" s="67"/>
      <c r="H80" s="40"/>
      <c r="I80" s="40"/>
      <c r="J80" s="40"/>
      <c r="K80" s="40"/>
      <c r="L80" s="40"/>
      <c r="M80" s="40"/>
      <c r="N80" s="40"/>
      <c r="O80" s="40"/>
    </row>
    <row r="81" spans="1:15" x14ac:dyDescent="0.25">
      <c r="A81" s="47">
        <v>48</v>
      </c>
      <c r="B81" s="54" t="s">
        <v>113</v>
      </c>
      <c r="C81" s="55" t="s">
        <v>22</v>
      </c>
      <c r="D81" s="56">
        <v>44197</v>
      </c>
      <c r="E81" s="54" t="s">
        <v>114</v>
      </c>
      <c r="F81" s="55" t="s">
        <v>20</v>
      </c>
      <c r="G81" s="52">
        <v>110000</v>
      </c>
      <c r="H81" s="53">
        <v>-14160.08</v>
      </c>
      <c r="I81" s="53">
        <v>-3157</v>
      </c>
      <c r="J81" s="53">
        <v>-3344</v>
      </c>
      <c r="K81" s="53">
        <v>-1190.1199999999999</v>
      </c>
      <c r="L81" s="53">
        <v>0</v>
      </c>
      <c r="M81" s="53">
        <f>J81+I81+K81+L81</f>
        <v>-7691.12</v>
      </c>
      <c r="N81" s="53">
        <v>-21851.200000000001</v>
      </c>
      <c r="O81" s="53">
        <v>88148.800000000003</v>
      </c>
    </row>
    <row r="82" spans="1:15" x14ac:dyDescent="0.25">
      <c r="A82" s="47">
        <v>49</v>
      </c>
      <c r="B82" s="23" t="s">
        <v>115</v>
      </c>
      <c r="C82" s="24" t="s">
        <v>22</v>
      </c>
      <c r="D82" s="25">
        <v>43556</v>
      </c>
      <c r="E82" s="23" t="s">
        <v>42</v>
      </c>
      <c r="F82" s="24" t="s">
        <v>20</v>
      </c>
      <c r="G82" s="43">
        <v>60000</v>
      </c>
      <c r="H82" s="28">
        <v>-3486.67</v>
      </c>
      <c r="I82" s="28">
        <v>-1722</v>
      </c>
      <c r="J82" s="28">
        <v>-1824</v>
      </c>
      <c r="K82" s="28">
        <v>0</v>
      </c>
      <c r="L82" s="28">
        <v>0</v>
      </c>
      <c r="M82" s="28">
        <f>J82+I82+K82+L82</f>
        <v>-3546</v>
      </c>
      <c r="N82" s="28">
        <v>-7032.67</v>
      </c>
      <c r="O82" s="28">
        <v>52967.33</v>
      </c>
    </row>
    <row r="83" spans="1:15" ht="15.75" thickBot="1" x14ac:dyDescent="0.3">
      <c r="A83" s="64">
        <v>50</v>
      </c>
      <c r="B83" s="16" t="s">
        <v>116</v>
      </c>
      <c r="C83" s="17" t="s">
        <v>18</v>
      </c>
      <c r="D83" s="18">
        <v>44348</v>
      </c>
      <c r="E83" s="23" t="s">
        <v>42</v>
      </c>
      <c r="F83" s="24" t="s">
        <v>20</v>
      </c>
      <c r="G83" s="33">
        <v>50000</v>
      </c>
      <c r="H83" s="22">
        <v>-1854</v>
      </c>
      <c r="I83" s="22">
        <v>-1435</v>
      </c>
      <c r="J83" s="22">
        <v>-1520</v>
      </c>
      <c r="K83" s="22">
        <v>0</v>
      </c>
      <c r="L83" s="22">
        <v>0</v>
      </c>
      <c r="M83" s="22">
        <f>J83+I83+K83+L83</f>
        <v>-2955</v>
      </c>
      <c r="N83" s="22">
        <v>-4809</v>
      </c>
      <c r="O83" s="22">
        <v>45191</v>
      </c>
    </row>
    <row r="84" spans="1:15" ht="15.75" thickBot="1" x14ac:dyDescent="0.3">
      <c r="A84" s="34" t="s">
        <v>34</v>
      </c>
      <c r="B84" s="35"/>
      <c r="C84" s="35"/>
      <c r="D84" s="35"/>
      <c r="E84" s="35"/>
      <c r="F84" s="36"/>
      <c r="G84" s="37">
        <f t="shared" ref="G84:O84" si="12">SUM(G81:G83)</f>
        <v>220000</v>
      </c>
      <c r="H84" s="38">
        <f t="shared" si="12"/>
        <v>-19500.75</v>
      </c>
      <c r="I84" s="38">
        <f t="shared" si="12"/>
        <v>-6314</v>
      </c>
      <c r="J84" s="38">
        <f t="shared" si="12"/>
        <v>-6688</v>
      </c>
      <c r="K84" s="38">
        <f t="shared" si="12"/>
        <v>-1190.1199999999999</v>
      </c>
      <c r="L84" s="38">
        <f t="shared" si="12"/>
        <v>0</v>
      </c>
      <c r="M84" s="38">
        <f t="shared" si="12"/>
        <v>-14192.119999999999</v>
      </c>
      <c r="N84" s="38">
        <f t="shared" si="12"/>
        <v>-33692.870000000003</v>
      </c>
      <c r="O84" s="39">
        <f t="shared" si="12"/>
        <v>186307.13</v>
      </c>
    </row>
    <row r="85" spans="1:15" x14ac:dyDescent="0.25">
      <c r="A85" s="11" t="s">
        <v>117</v>
      </c>
      <c r="B85" s="11"/>
      <c r="C85" s="12"/>
      <c r="D85" s="11"/>
      <c r="E85" s="11"/>
      <c r="F85" s="11"/>
      <c r="G85" s="13"/>
      <c r="H85" s="14"/>
      <c r="I85" s="14"/>
      <c r="J85" s="14"/>
      <c r="K85" s="14"/>
      <c r="L85" s="14"/>
      <c r="M85" s="14"/>
      <c r="N85" s="14"/>
      <c r="O85" s="14"/>
    </row>
    <row r="86" spans="1:15" x14ac:dyDescent="0.25">
      <c r="A86" s="15">
        <v>51</v>
      </c>
      <c r="B86" s="23" t="s">
        <v>118</v>
      </c>
      <c r="C86" s="24" t="s">
        <v>18</v>
      </c>
      <c r="D86" s="25">
        <v>39552</v>
      </c>
      <c r="E86" s="23" t="s">
        <v>40</v>
      </c>
      <c r="F86" s="24" t="s">
        <v>20</v>
      </c>
      <c r="G86" s="43">
        <v>120000</v>
      </c>
      <c r="H86" s="22">
        <v>-16809.86</v>
      </c>
      <c r="I86" s="22">
        <v>-3444</v>
      </c>
      <c r="J86" s="22">
        <v>-3648</v>
      </c>
      <c r="K86" s="22">
        <v>0</v>
      </c>
      <c r="L86" s="22">
        <v>0</v>
      </c>
      <c r="M86" s="22">
        <f>J86+I86+K86+L86</f>
        <v>-7092</v>
      </c>
      <c r="N86" s="22">
        <v>-23901.86</v>
      </c>
      <c r="O86" s="22">
        <v>96098.14</v>
      </c>
    </row>
    <row r="87" spans="1:15" x14ac:dyDescent="0.25">
      <c r="A87" s="15">
        <v>52</v>
      </c>
      <c r="B87" s="23" t="s">
        <v>119</v>
      </c>
      <c r="C87" s="24" t="s">
        <v>18</v>
      </c>
      <c r="D87" s="25">
        <v>43647</v>
      </c>
      <c r="E87" s="23" t="s">
        <v>90</v>
      </c>
      <c r="F87" s="24" t="s">
        <v>20</v>
      </c>
      <c r="G87" s="43">
        <v>80000</v>
      </c>
      <c r="H87" s="28">
        <v>-6536.2</v>
      </c>
      <c r="I87" s="28">
        <v>-2296</v>
      </c>
      <c r="J87" s="28">
        <v>-2432</v>
      </c>
      <c r="K87" s="28">
        <v>-3570.36</v>
      </c>
      <c r="L87" s="28">
        <v>0</v>
      </c>
      <c r="M87" s="28">
        <f>J87+I87+K87+L87</f>
        <v>-8298.36</v>
      </c>
      <c r="N87" s="28">
        <v>-14834.56</v>
      </c>
      <c r="O87" s="28">
        <v>65165.440000000002</v>
      </c>
    </row>
    <row r="88" spans="1:15" x14ac:dyDescent="0.25">
      <c r="A88" s="15">
        <v>53</v>
      </c>
      <c r="B88" s="23" t="s">
        <v>120</v>
      </c>
      <c r="C88" s="24" t="s">
        <v>22</v>
      </c>
      <c r="D88" s="25">
        <v>43313</v>
      </c>
      <c r="E88" s="23" t="s">
        <v>42</v>
      </c>
      <c r="F88" s="24" t="s">
        <v>20</v>
      </c>
      <c r="G88" s="43">
        <v>60000</v>
      </c>
      <c r="H88" s="28">
        <v>-3486.67</v>
      </c>
      <c r="I88" s="28">
        <v>-1722</v>
      </c>
      <c r="J88" s="28">
        <v>-1824</v>
      </c>
      <c r="K88" s="28">
        <v>0</v>
      </c>
      <c r="L88" s="28">
        <v>0</v>
      </c>
      <c r="M88" s="28">
        <f>J88+I88+K88+L88</f>
        <v>-3546</v>
      </c>
      <c r="N88" s="28">
        <v>-7032.67</v>
      </c>
      <c r="O88" s="28">
        <v>52967.33</v>
      </c>
    </row>
    <row r="89" spans="1:15" x14ac:dyDescent="0.25">
      <c r="A89" s="64">
        <v>54</v>
      </c>
      <c r="B89" s="54" t="s">
        <v>121</v>
      </c>
      <c r="C89" s="55" t="s">
        <v>22</v>
      </c>
      <c r="D89" s="56">
        <v>42401</v>
      </c>
      <c r="E89" s="54" t="s">
        <v>42</v>
      </c>
      <c r="F89" s="55" t="s">
        <v>20</v>
      </c>
      <c r="G89" s="43">
        <v>60000</v>
      </c>
      <c r="H89" s="28">
        <v>-3486.67</v>
      </c>
      <c r="I89" s="28">
        <v>-1722</v>
      </c>
      <c r="J89" s="28">
        <v>-1824</v>
      </c>
      <c r="K89" s="59">
        <v>0</v>
      </c>
      <c r="L89" s="59">
        <v>0</v>
      </c>
      <c r="M89" s="28">
        <f>J89+I89+K89+L89</f>
        <v>-3546</v>
      </c>
      <c r="N89" s="28">
        <v>-7032.67</v>
      </c>
      <c r="O89" s="28">
        <v>52967.33</v>
      </c>
    </row>
    <row r="90" spans="1:15" ht="27" thickBot="1" x14ac:dyDescent="0.3">
      <c r="A90" s="15">
        <v>55</v>
      </c>
      <c r="B90" s="23" t="s">
        <v>122</v>
      </c>
      <c r="C90" s="24" t="s">
        <v>22</v>
      </c>
      <c r="D90" s="25">
        <v>44095</v>
      </c>
      <c r="E90" s="23" t="s">
        <v>123</v>
      </c>
      <c r="F90" s="29" t="s">
        <v>30</v>
      </c>
      <c r="G90" s="43">
        <v>30000</v>
      </c>
      <c r="H90" s="28">
        <v>0</v>
      </c>
      <c r="I90" s="28">
        <v>-861</v>
      </c>
      <c r="J90" s="28">
        <v>-912</v>
      </c>
      <c r="K90" s="28">
        <v>0</v>
      </c>
      <c r="L90" s="28">
        <v>0</v>
      </c>
      <c r="M90" s="28">
        <f>J90+I90+K90+L90</f>
        <v>-1773</v>
      </c>
      <c r="N90" s="28">
        <v>-1773</v>
      </c>
      <c r="O90" s="28">
        <v>28227</v>
      </c>
    </row>
    <row r="91" spans="1:15" ht="15.75" thickBot="1" x14ac:dyDescent="0.3">
      <c r="A91" s="34" t="s">
        <v>34</v>
      </c>
      <c r="B91" s="35"/>
      <c r="C91" s="35"/>
      <c r="D91" s="35"/>
      <c r="E91" s="35"/>
      <c r="F91" s="36"/>
      <c r="G91" s="37">
        <f t="shared" ref="G91:O91" si="13">SUM(G86:G90)</f>
        <v>350000</v>
      </c>
      <c r="H91" s="38">
        <f t="shared" si="13"/>
        <v>-30319.4</v>
      </c>
      <c r="I91" s="38">
        <f t="shared" si="13"/>
        <v>-10045</v>
      </c>
      <c r="J91" s="38">
        <f t="shared" si="13"/>
        <v>-10640</v>
      </c>
      <c r="K91" s="38">
        <f t="shared" si="13"/>
        <v>-3570.36</v>
      </c>
      <c r="L91" s="38">
        <f t="shared" si="13"/>
        <v>0</v>
      </c>
      <c r="M91" s="38">
        <f t="shared" si="13"/>
        <v>-24255.360000000001</v>
      </c>
      <c r="N91" s="38">
        <f t="shared" si="13"/>
        <v>-54574.759999999995</v>
      </c>
      <c r="O91" s="39">
        <f t="shared" si="13"/>
        <v>295425.24000000005</v>
      </c>
    </row>
    <row r="92" spans="1:15" x14ac:dyDescent="0.25">
      <c r="A92" s="11" t="s">
        <v>124</v>
      </c>
      <c r="B92" s="11"/>
      <c r="C92" s="12"/>
      <c r="D92" s="11"/>
      <c r="E92" s="11"/>
      <c r="F92" s="11"/>
      <c r="G92" s="13"/>
      <c r="H92" s="14"/>
      <c r="I92" s="14"/>
      <c r="J92" s="14"/>
      <c r="K92" s="14"/>
      <c r="L92" s="14"/>
      <c r="M92" s="14"/>
      <c r="N92" s="14"/>
      <c r="O92" s="14"/>
    </row>
    <row r="93" spans="1:15" ht="15.75" thickBot="1" x14ac:dyDescent="0.3">
      <c r="A93" s="64">
        <v>56</v>
      </c>
      <c r="B93" s="54" t="s">
        <v>125</v>
      </c>
      <c r="C93" s="55" t="s">
        <v>18</v>
      </c>
      <c r="D93" s="56">
        <v>44263</v>
      </c>
      <c r="E93" s="54" t="s">
        <v>40</v>
      </c>
      <c r="F93" s="55" t="s">
        <v>20</v>
      </c>
      <c r="G93" s="65">
        <v>120000</v>
      </c>
      <c r="H93" s="22">
        <v>-16809.86</v>
      </c>
      <c r="I93" s="70">
        <v>-3444</v>
      </c>
      <c r="J93" s="70">
        <v>-3648</v>
      </c>
      <c r="K93" s="70">
        <v>0</v>
      </c>
      <c r="L93" s="70">
        <v>0</v>
      </c>
      <c r="M93" s="22">
        <f>J93+I93+K93+L93</f>
        <v>-7092</v>
      </c>
      <c r="N93" s="22">
        <v>-23901.86</v>
      </c>
      <c r="O93" s="70">
        <v>96098.14</v>
      </c>
    </row>
    <row r="94" spans="1:15" ht="15.75" thickBot="1" x14ac:dyDescent="0.3">
      <c r="A94" s="34" t="s">
        <v>34</v>
      </c>
      <c r="B94" s="35"/>
      <c r="C94" s="35"/>
      <c r="D94" s="35"/>
      <c r="E94" s="35"/>
      <c r="F94" s="36"/>
      <c r="G94" s="75">
        <f>SUM(G93)</f>
        <v>120000</v>
      </c>
      <c r="H94" s="76">
        <f>SUM(H93)</f>
        <v>-16809.86</v>
      </c>
      <c r="I94" s="77">
        <f>+I93</f>
        <v>-3444</v>
      </c>
      <c r="J94" s="77">
        <f>+J93</f>
        <v>-3648</v>
      </c>
      <c r="K94" s="77">
        <v>0</v>
      </c>
      <c r="L94" s="77">
        <v>0</v>
      </c>
      <c r="M94" s="78">
        <f>+M93</f>
        <v>-7092</v>
      </c>
      <c r="N94" s="38">
        <f>+N93</f>
        <v>-23901.86</v>
      </c>
      <c r="O94" s="39">
        <f>+O93</f>
        <v>96098.14</v>
      </c>
    </row>
    <row r="95" spans="1:15" x14ac:dyDescent="0.25">
      <c r="A95" s="11" t="s">
        <v>126</v>
      </c>
      <c r="B95" s="11"/>
      <c r="C95" s="12"/>
      <c r="D95" s="11"/>
      <c r="E95" s="11"/>
      <c r="F95" s="11"/>
      <c r="G95" s="13"/>
      <c r="H95" s="14"/>
      <c r="I95" s="14"/>
      <c r="J95" s="14"/>
      <c r="K95" s="14"/>
      <c r="L95" s="14"/>
      <c r="M95" s="14"/>
      <c r="N95" s="14"/>
      <c r="O95" s="14"/>
    </row>
    <row r="96" spans="1:15" x14ac:dyDescent="0.25">
      <c r="A96" s="47">
        <v>57</v>
      </c>
      <c r="B96" s="23" t="s">
        <v>127</v>
      </c>
      <c r="C96" s="24" t="s">
        <v>18</v>
      </c>
      <c r="D96" s="25">
        <v>44348</v>
      </c>
      <c r="E96" s="23" t="s">
        <v>40</v>
      </c>
      <c r="F96" s="24" t="s">
        <v>128</v>
      </c>
      <c r="G96" s="43">
        <v>110000</v>
      </c>
      <c r="H96" s="28">
        <v>-14457.61</v>
      </c>
      <c r="I96" s="28">
        <v>-3157</v>
      </c>
      <c r="J96" s="28">
        <v>-3344</v>
      </c>
      <c r="K96" s="28">
        <v>0</v>
      </c>
      <c r="L96" s="28">
        <v>0</v>
      </c>
      <c r="M96" s="28">
        <f t="shared" ref="M96:M114" si="14">J96+I96+K96+L96</f>
        <v>-6501</v>
      </c>
      <c r="N96" s="28">
        <v>-20958.61</v>
      </c>
      <c r="O96" s="28">
        <v>89041.39</v>
      </c>
    </row>
    <row r="97" spans="1:15" x14ac:dyDescent="0.25">
      <c r="A97" s="47">
        <v>58</v>
      </c>
      <c r="B97" s="23" t="s">
        <v>129</v>
      </c>
      <c r="C97" s="24" t="s">
        <v>18</v>
      </c>
      <c r="D97" s="25">
        <v>38777</v>
      </c>
      <c r="E97" s="23" t="s">
        <v>130</v>
      </c>
      <c r="F97" s="24" t="s">
        <v>20</v>
      </c>
      <c r="G97" s="43">
        <v>45000</v>
      </c>
      <c r="H97" s="28">
        <v>-1148.33</v>
      </c>
      <c r="I97" s="28">
        <v>-1291.5</v>
      </c>
      <c r="J97" s="28">
        <v>-1368</v>
      </c>
      <c r="K97" s="28">
        <v>0</v>
      </c>
      <c r="L97" s="28">
        <v>0</v>
      </c>
      <c r="M97" s="28">
        <f t="shared" si="14"/>
        <v>-2659.5</v>
      </c>
      <c r="N97" s="28">
        <v>-3807.83</v>
      </c>
      <c r="O97" s="28">
        <v>41192.17</v>
      </c>
    </row>
    <row r="98" spans="1:15" x14ac:dyDescent="0.25">
      <c r="A98" s="47">
        <v>59</v>
      </c>
      <c r="B98" s="16" t="s">
        <v>131</v>
      </c>
      <c r="C98" s="17" t="s">
        <v>18</v>
      </c>
      <c r="D98" s="18">
        <v>44448</v>
      </c>
      <c r="E98" s="16" t="s">
        <v>132</v>
      </c>
      <c r="F98" s="29" t="s">
        <v>20</v>
      </c>
      <c r="G98" s="33">
        <v>33000</v>
      </c>
      <c r="H98" s="22">
        <v>0</v>
      </c>
      <c r="I98" s="22">
        <v>-947.1</v>
      </c>
      <c r="J98" s="22">
        <v>-1003.2</v>
      </c>
      <c r="K98" s="22">
        <v>0</v>
      </c>
      <c r="L98" s="22">
        <v>0</v>
      </c>
      <c r="M98" s="22">
        <f t="shared" si="14"/>
        <v>-1950.3000000000002</v>
      </c>
      <c r="N98" s="22">
        <v>-1950</v>
      </c>
      <c r="O98" s="22">
        <v>31049.7</v>
      </c>
    </row>
    <row r="99" spans="1:15" ht="26.25" x14ac:dyDescent="0.25">
      <c r="A99" s="47">
        <v>60</v>
      </c>
      <c r="B99" s="16" t="s">
        <v>133</v>
      </c>
      <c r="C99" s="17" t="s">
        <v>18</v>
      </c>
      <c r="D99" s="18">
        <v>44230</v>
      </c>
      <c r="E99" s="66" t="s">
        <v>134</v>
      </c>
      <c r="F99" s="29" t="s">
        <v>30</v>
      </c>
      <c r="G99" s="33">
        <v>34000</v>
      </c>
      <c r="H99" s="22">
        <v>0</v>
      </c>
      <c r="I99" s="22">
        <v>-975.8</v>
      </c>
      <c r="J99" s="22">
        <v>-1033.5999999999999</v>
      </c>
      <c r="K99" s="22">
        <v>0</v>
      </c>
      <c r="L99" s="22">
        <v>0</v>
      </c>
      <c r="M99" s="22">
        <f t="shared" si="14"/>
        <v>-2009.3999999999999</v>
      </c>
      <c r="N99" s="22">
        <v>-2009.4</v>
      </c>
      <c r="O99" s="22">
        <v>31990.6</v>
      </c>
    </row>
    <row r="100" spans="1:15" ht="26.25" x14ac:dyDescent="0.25">
      <c r="A100" s="47">
        <v>61</v>
      </c>
      <c r="B100" s="16" t="s">
        <v>135</v>
      </c>
      <c r="C100" s="17" t="s">
        <v>22</v>
      </c>
      <c r="D100" s="18">
        <v>38231</v>
      </c>
      <c r="E100" s="23" t="s">
        <v>136</v>
      </c>
      <c r="F100" s="29" t="s">
        <v>30</v>
      </c>
      <c r="G100" s="33">
        <v>39600</v>
      </c>
      <c r="H100" s="22">
        <v>-386.2</v>
      </c>
      <c r="I100" s="22">
        <v>-1136.52</v>
      </c>
      <c r="J100" s="22">
        <v>-1203.8399999999999</v>
      </c>
      <c r="K100" s="22">
        <v>0</v>
      </c>
      <c r="L100" s="22">
        <v>0</v>
      </c>
      <c r="M100" s="22">
        <f t="shared" si="14"/>
        <v>-2340.3599999999997</v>
      </c>
      <c r="N100" s="22">
        <v>-2726.56</v>
      </c>
      <c r="O100" s="22">
        <v>36873.440000000002</v>
      </c>
    </row>
    <row r="101" spans="1:15" ht="26.25" x14ac:dyDescent="0.25">
      <c r="A101" s="47">
        <v>62</v>
      </c>
      <c r="B101" s="23" t="s">
        <v>137</v>
      </c>
      <c r="C101" s="24" t="s">
        <v>22</v>
      </c>
      <c r="D101" s="25">
        <v>42856</v>
      </c>
      <c r="E101" s="23" t="s">
        <v>138</v>
      </c>
      <c r="F101" s="29" t="s">
        <v>30</v>
      </c>
      <c r="G101" s="33">
        <v>26700</v>
      </c>
      <c r="H101" s="22">
        <v>0</v>
      </c>
      <c r="I101" s="22">
        <v>-766.29</v>
      </c>
      <c r="J101" s="22">
        <v>-811.68</v>
      </c>
      <c r="K101" s="22">
        <v>0</v>
      </c>
      <c r="L101" s="22">
        <v>0</v>
      </c>
      <c r="M101" s="22">
        <f t="shared" si="14"/>
        <v>-1577.9699999999998</v>
      </c>
      <c r="N101" s="22">
        <v>-1577.97</v>
      </c>
      <c r="O101" s="22">
        <v>25122.03</v>
      </c>
    </row>
    <row r="102" spans="1:15" ht="26.25" x14ac:dyDescent="0.25">
      <c r="A102" s="47">
        <v>63</v>
      </c>
      <c r="B102" s="16" t="s">
        <v>139</v>
      </c>
      <c r="C102" s="17" t="s">
        <v>22</v>
      </c>
      <c r="D102" s="18">
        <v>42248</v>
      </c>
      <c r="E102" s="16" t="s">
        <v>138</v>
      </c>
      <c r="F102" s="29" t="s">
        <v>30</v>
      </c>
      <c r="G102" s="33">
        <v>26700</v>
      </c>
      <c r="H102" s="22">
        <v>0</v>
      </c>
      <c r="I102" s="22">
        <v>-766.29</v>
      </c>
      <c r="J102" s="22">
        <v>-811.68</v>
      </c>
      <c r="K102" s="22">
        <v>0</v>
      </c>
      <c r="L102" s="22">
        <v>0</v>
      </c>
      <c r="M102" s="22">
        <f t="shared" si="14"/>
        <v>-1577.9699999999998</v>
      </c>
      <c r="N102" s="22">
        <v>-1577.97</v>
      </c>
      <c r="O102" s="22">
        <v>25122.03</v>
      </c>
    </row>
    <row r="103" spans="1:15" ht="26.25" x14ac:dyDescent="0.25">
      <c r="A103" s="47">
        <v>64</v>
      </c>
      <c r="B103" s="23" t="s">
        <v>140</v>
      </c>
      <c r="C103" s="24" t="s">
        <v>22</v>
      </c>
      <c r="D103" s="25">
        <v>40148</v>
      </c>
      <c r="E103" s="23" t="s">
        <v>138</v>
      </c>
      <c r="F103" s="29" t="s">
        <v>30</v>
      </c>
      <c r="G103" s="33">
        <v>26700</v>
      </c>
      <c r="H103" s="22">
        <v>0</v>
      </c>
      <c r="I103" s="22">
        <v>-766.29</v>
      </c>
      <c r="J103" s="22">
        <v>-811.68</v>
      </c>
      <c r="K103" s="22">
        <v>-1190.1199999999999</v>
      </c>
      <c r="L103" s="22">
        <v>0</v>
      </c>
      <c r="M103" s="22">
        <f t="shared" si="14"/>
        <v>-2768.0899999999997</v>
      </c>
      <c r="N103" s="22">
        <v>-2768.09</v>
      </c>
      <c r="O103" s="22">
        <v>23931.91</v>
      </c>
    </row>
    <row r="104" spans="1:15" ht="26.25" x14ac:dyDescent="0.25">
      <c r="A104" s="47">
        <v>65</v>
      </c>
      <c r="B104" s="23" t="s">
        <v>141</v>
      </c>
      <c r="C104" s="24" t="s">
        <v>22</v>
      </c>
      <c r="D104" s="25">
        <v>43054</v>
      </c>
      <c r="E104" s="23" t="s">
        <v>138</v>
      </c>
      <c r="F104" s="29" t="s">
        <v>30</v>
      </c>
      <c r="G104" s="33">
        <v>26700</v>
      </c>
      <c r="H104" s="22">
        <v>0</v>
      </c>
      <c r="I104" s="22">
        <v>-766.29</v>
      </c>
      <c r="J104" s="22">
        <v>-811.68</v>
      </c>
      <c r="K104" s="22">
        <v>0</v>
      </c>
      <c r="L104" s="22">
        <v>0</v>
      </c>
      <c r="M104" s="22">
        <f t="shared" si="14"/>
        <v>-1577.9699999999998</v>
      </c>
      <c r="N104" s="22">
        <v>-1577.97</v>
      </c>
      <c r="O104" s="22">
        <v>25122.03</v>
      </c>
    </row>
    <row r="105" spans="1:15" ht="26.25" x14ac:dyDescent="0.25">
      <c r="A105" s="47">
        <v>66</v>
      </c>
      <c r="B105" s="16" t="s">
        <v>142</v>
      </c>
      <c r="C105" s="17" t="s">
        <v>22</v>
      </c>
      <c r="D105" s="18">
        <v>39264</v>
      </c>
      <c r="E105" s="23" t="s">
        <v>143</v>
      </c>
      <c r="F105" s="29" t="s">
        <v>30</v>
      </c>
      <c r="G105" s="33">
        <v>21300</v>
      </c>
      <c r="H105" s="22">
        <v>0</v>
      </c>
      <c r="I105" s="22">
        <v>-611.30999999999995</v>
      </c>
      <c r="J105" s="22">
        <v>-647.52</v>
      </c>
      <c r="K105" s="22">
        <v>0</v>
      </c>
      <c r="L105" s="22" cm="1">
        <f t="array" aca="1" ref="L105" ca="1">L105:L1260</f>
        <v>0</v>
      </c>
      <c r="M105" s="22">
        <f t="shared" ca="1" si="14"/>
        <v>-1258.83</v>
      </c>
      <c r="N105" s="22">
        <v>-1258.83</v>
      </c>
      <c r="O105" s="22">
        <v>20041.169999999998</v>
      </c>
    </row>
    <row r="106" spans="1:15" ht="26.25" x14ac:dyDescent="0.25">
      <c r="A106" s="47">
        <v>67</v>
      </c>
      <c r="B106" s="23" t="s">
        <v>144</v>
      </c>
      <c r="C106" s="24" t="s">
        <v>22</v>
      </c>
      <c r="D106" s="25">
        <v>38261</v>
      </c>
      <c r="E106" s="23" t="s">
        <v>143</v>
      </c>
      <c r="F106" s="29" t="s">
        <v>30</v>
      </c>
      <c r="G106" s="33">
        <v>21300</v>
      </c>
      <c r="H106" s="22">
        <v>0</v>
      </c>
      <c r="I106" s="22">
        <v>-611.30999999999995</v>
      </c>
      <c r="J106" s="22">
        <v>-647.52</v>
      </c>
      <c r="K106" s="22">
        <v>0</v>
      </c>
      <c r="L106" s="22">
        <v>0</v>
      </c>
      <c r="M106" s="22">
        <f t="shared" si="14"/>
        <v>-1258.83</v>
      </c>
      <c r="N106" s="22">
        <v>-1258.83</v>
      </c>
      <c r="O106" s="22">
        <v>20041.169999999998</v>
      </c>
    </row>
    <row r="107" spans="1:15" ht="26.25" x14ac:dyDescent="0.25">
      <c r="A107" s="47">
        <v>68</v>
      </c>
      <c r="B107" s="23" t="s">
        <v>145</v>
      </c>
      <c r="C107" s="24" t="s">
        <v>22</v>
      </c>
      <c r="D107" s="25">
        <v>43862</v>
      </c>
      <c r="E107" s="23" t="s">
        <v>143</v>
      </c>
      <c r="F107" s="29" t="s">
        <v>30</v>
      </c>
      <c r="G107" s="43">
        <v>20000</v>
      </c>
      <c r="H107" s="28">
        <v>0</v>
      </c>
      <c r="I107" s="28">
        <v>-574</v>
      </c>
      <c r="J107" s="28">
        <v>-608</v>
      </c>
      <c r="K107" s="28">
        <v>0</v>
      </c>
      <c r="L107" s="28">
        <v>0</v>
      </c>
      <c r="M107" s="28">
        <f t="shared" si="14"/>
        <v>-1182</v>
      </c>
      <c r="N107" s="28">
        <f>+M107</f>
        <v>-1182</v>
      </c>
      <c r="O107" s="28">
        <v>18818</v>
      </c>
    </row>
    <row r="108" spans="1:15" ht="26.25" x14ac:dyDescent="0.25">
      <c r="A108" s="47">
        <v>69</v>
      </c>
      <c r="B108" s="16" t="s">
        <v>146</v>
      </c>
      <c r="C108" s="17" t="s">
        <v>22</v>
      </c>
      <c r="D108" s="25">
        <v>39965</v>
      </c>
      <c r="E108" s="23" t="s">
        <v>143</v>
      </c>
      <c r="F108" s="29" t="s">
        <v>30</v>
      </c>
      <c r="G108" s="33">
        <v>21300</v>
      </c>
      <c r="H108" s="22">
        <v>0</v>
      </c>
      <c r="I108" s="22">
        <v>-611.30999999999995</v>
      </c>
      <c r="J108" s="22">
        <v>-647.52</v>
      </c>
      <c r="K108" s="22">
        <v>0</v>
      </c>
      <c r="L108" s="22">
        <v>0</v>
      </c>
      <c r="M108" s="22">
        <f t="shared" si="14"/>
        <v>-1258.83</v>
      </c>
      <c r="N108" s="22">
        <v>-1258.83</v>
      </c>
      <c r="O108" s="22">
        <v>20041.169999999998</v>
      </c>
    </row>
    <row r="109" spans="1:15" ht="26.25" x14ac:dyDescent="0.25">
      <c r="A109" s="47">
        <v>70</v>
      </c>
      <c r="B109" s="23" t="s">
        <v>147</v>
      </c>
      <c r="C109" s="24" t="s">
        <v>22</v>
      </c>
      <c r="D109" s="25">
        <v>41183</v>
      </c>
      <c r="E109" s="23" t="s">
        <v>143</v>
      </c>
      <c r="F109" s="29" t="s">
        <v>30</v>
      </c>
      <c r="G109" s="33">
        <v>21500</v>
      </c>
      <c r="H109" s="22">
        <v>0</v>
      </c>
      <c r="I109" s="22">
        <v>-617.04999999999995</v>
      </c>
      <c r="J109" s="22">
        <v>-653.6</v>
      </c>
      <c r="K109" s="22">
        <v>0</v>
      </c>
      <c r="L109" s="22">
        <v>0</v>
      </c>
      <c r="M109" s="22">
        <f>J109+I109+K109+L109</f>
        <v>-1270.6500000000001</v>
      </c>
      <c r="N109" s="22">
        <v>-1270.6500000000001</v>
      </c>
      <c r="O109" s="22">
        <v>20229.349999999999</v>
      </c>
    </row>
    <row r="110" spans="1:15" ht="26.25" x14ac:dyDescent="0.25">
      <c r="A110" s="47">
        <v>71</v>
      </c>
      <c r="B110" s="48" t="s">
        <v>148</v>
      </c>
      <c r="C110" s="49" t="s">
        <v>22</v>
      </c>
      <c r="D110" s="50">
        <v>38334</v>
      </c>
      <c r="E110" s="54" t="s">
        <v>143</v>
      </c>
      <c r="F110" s="57" t="s">
        <v>30</v>
      </c>
      <c r="G110" s="52">
        <v>21300</v>
      </c>
      <c r="H110" s="53">
        <v>0</v>
      </c>
      <c r="I110" s="53">
        <v>-611.30999999999995</v>
      </c>
      <c r="J110" s="53">
        <v>-647.52</v>
      </c>
      <c r="K110" s="53">
        <v>0</v>
      </c>
      <c r="L110" s="53">
        <v>0</v>
      </c>
      <c r="M110" s="53">
        <f>J110+I110+K110+L110</f>
        <v>-1258.83</v>
      </c>
      <c r="N110" s="53">
        <v>-1258.83</v>
      </c>
      <c r="O110" s="53">
        <v>20041.169999999998</v>
      </c>
    </row>
    <row r="111" spans="1:15" ht="26.25" x14ac:dyDescent="0.25">
      <c r="A111" s="47">
        <v>72</v>
      </c>
      <c r="B111" s="16" t="s">
        <v>149</v>
      </c>
      <c r="C111" s="17" t="s">
        <v>22</v>
      </c>
      <c r="D111" s="25">
        <v>39448</v>
      </c>
      <c r="E111" s="23" t="s">
        <v>143</v>
      </c>
      <c r="F111" s="29" t="s">
        <v>30</v>
      </c>
      <c r="G111" s="33">
        <v>25600</v>
      </c>
      <c r="H111" s="22">
        <v>0</v>
      </c>
      <c r="I111" s="22">
        <v>-734.72</v>
      </c>
      <c r="J111" s="22">
        <v>-778.24</v>
      </c>
      <c r="K111" s="22">
        <v>0</v>
      </c>
      <c r="L111" s="22">
        <v>0</v>
      </c>
      <c r="M111" s="22">
        <f>J111+I111+K111+L111</f>
        <v>-1512.96</v>
      </c>
      <c r="N111" s="22">
        <v>-1512.96</v>
      </c>
      <c r="O111" s="22">
        <v>24087.040000000001</v>
      </c>
    </row>
    <row r="112" spans="1:15" ht="26.25" x14ac:dyDescent="0.25">
      <c r="A112" s="47">
        <v>73</v>
      </c>
      <c r="B112" s="16" t="s">
        <v>150</v>
      </c>
      <c r="C112" s="17" t="s">
        <v>18</v>
      </c>
      <c r="D112" s="18">
        <v>44312</v>
      </c>
      <c r="E112" s="23" t="s">
        <v>143</v>
      </c>
      <c r="F112" s="29" t="s">
        <v>30</v>
      </c>
      <c r="G112" s="33">
        <v>21500</v>
      </c>
      <c r="H112" s="22">
        <v>0</v>
      </c>
      <c r="I112" s="22">
        <v>-617.04999999999995</v>
      </c>
      <c r="J112" s="22">
        <v>-653.6</v>
      </c>
      <c r="K112" s="22">
        <v>0</v>
      </c>
      <c r="L112" s="22">
        <v>0</v>
      </c>
      <c r="M112" s="22">
        <f t="shared" si="14"/>
        <v>-1270.6500000000001</v>
      </c>
      <c r="N112" s="22">
        <f>+M112</f>
        <v>-1270.6500000000001</v>
      </c>
      <c r="O112" s="22">
        <v>20229.349999999999</v>
      </c>
    </row>
    <row r="113" spans="1:15" ht="26.25" x14ac:dyDescent="0.25">
      <c r="A113" s="47">
        <v>74</v>
      </c>
      <c r="B113" s="23" t="s">
        <v>151</v>
      </c>
      <c r="C113" s="24" t="s">
        <v>22</v>
      </c>
      <c r="D113" s="25">
        <v>40148</v>
      </c>
      <c r="E113" s="23" t="s">
        <v>143</v>
      </c>
      <c r="F113" s="29" t="s">
        <v>30</v>
      </c>
      <c r="G113" s="33">
        <v>21300</v>
      </c>
      <c r="H113" s="22">
        <v>0</v>
      </c>
      <c r="I113" s="22">
        <v>-611.30999999999995</v>
      </c>
      <c r="J113" s="22">
        <v>-647.52</v>
      </c>
      <c r="K113" s="22">
        <v>0</v>
      </c>
      <c r="L113" s="22">
        <v>0</v>
      </c>
      <c r="M113" s="22">
        <f t="shared" si="14"/>
        <v>-1258.83</v>
      </c>
      <c r="N113" s="22">
        <v>-1258.83</v>
      </c>
      <c r="O113" s="22">
        <v>20041.169999999998</v>
      </c>
    </row>
    <row r="114" spans="1:15" ht="26.25" x14ac:dyDescent="0.25">
      <c r="A114" s="47">
        <v>75</v>
      </c>
      <c r="B114" s="23" t="s">
        <v>152</v>
      </c>
      <c r="C114" s="24" t="s">
        <v>18</v>
      </c>
      <c r="D114" s="25">
        <v>41730</v>
      </c>
      <c r="E114" s="23" t="s">
        <v>153</v>
      </c>
      <c r="F114" s="29" t="s">
        <v>30</v>
      </c>
      <c r="G114" s="33">
        <v>15000</v>
      </c>
      <c r="H114" s="22">
        <v>0</v>
      </c>
      <c r="I114" s="22">
        <v>-430.5</v>
      </c>
      <c r="J114" s="22">
        <v>-456</v>
      </c>
      <c r="K114" s="22">
        <v>0</v>
      </c>
      <c r="L114" s="22">
        <v>0</v>
      </c>
      <c r="M114" s="22">
        <f t="shared" si="14"/>
        <v>-886.5</v>
      </c>
      <c r="N114" s="22">
        <f>+M114</f>
        <v>-886.5</v>
      </c>
      <c r="O114" s="22">
        <v>14113.5</v>
      </c>
    </row>
    <row r="115" spans="1:15" ht="27" thickBot="1" x14ac:dyDescent="0.3">
      <c r="A115" s="47">
        <v>76</v>
      </c>
      <c r="B115" s="23" t="s">
        <v>154</v>
      </c>
      <c r="C115" s="24" t="s">
        <v>18</v>
      </c>
      <c r="D115" s="25">
        <v>40664</v>
      </c>
      <c r="E115" s="23" t="s">
        <v>155</v>
      </c>
      <c r="F115" s="29" t="s">
        <v>30</v>
      </c>
      <c r="G115" s="33">
        <v>30200</v>
      </c>
      <c r="H115" s="22">
        <v>0</v>
      </c>
      <c r="I115" s="22">
        <v>-866.74</v>
      </c>
      <c r="J115" s="22">
        <v>-918.08</v>
      </c>
      <c r="K115" s="22">
        <v>0</v>
      </c>
      <c r="L115" s="22">
        <v>0</v>
      </c>
      <c r="M115" s="22">
        <f>J115+I115+K115+L115</f>
        <v>-1784.8200000000002</v>
      </c>
      <c r="N115" s="22">
        <v>-1784.82</v>
      </c>
      <c r="O115" s="22">
        <v>28415.18</v>
      </c>
    </row>
    <row r="116" spans="1:15" ht="15.75" thickBot="1" x14ac:dyDescent="0.3">
      <c r="A116" s="34" t="s">
        <v>34</v>
      </c>
      <c r="B116" s="35"/>
      <c r="C116" s="35"/>
      <c r="D116" s="35"/>
      <c r="E116" s="35"/>
      <c r="F116" s="36"/>
      <c r="G116" s="37">
        <f t="shared" ref="G116:L116" si="15">SUM(G96:G115)</f>
        <v>608700</v>
      </c>
      <c r="H116" s="38">
        <f t="shared" si="15"/>
        <v>-15992.140000000001</v>
      </c>
      <c r="I116" s="38">
        <f t="shared" si="15"/>
        <v>-17469.689999999999</v>
      </c>
      <c r="J116" s="38">
        <f t="shared" si="15"/>
        <v>-18504.480000000003</v>
      </c>
      <c r="K116" s="38">
        <f t="shared" si="15"/>
        <v>-1190.1199999999999</v>
      </c>
      <c r="L116" s="38">
        <f t="shared" ca="1" si="15"/>
        <v>0</v>
      </c>
      <c r="M116" s="38">
        <v>-41800.93</v>
      </c>
      <c r="N116" s="38">
        <f>SUM(N96:N115)</f>
        <v>-53156.130000000019</v>
      </c>
      <c r="O116" s="39">
        <f>SUM(O96:O115)</f>
        <v>555543.56999999983</v>
      </c>
    </row>
    <row r="117" spans="1:15" x14ac:dyDescent="0.25">
      <c r="A117" s="11" t="s">
        <v>156</v>
      </c>
      <c r="B117" s="11"/>
      <c r="C117" s="12"/>
      <c r="D117" s="11"/>
      <c r="E117" s="11"/>
      <c r="F117" s="11"/>
      <c r="G117" s="13"/>
      <c r="H117" s="14"/>
      <c r="I117" s="14"/>
      <c r="J117" s="14"/>
      <c r="K117" s="14"/>
      <c r="L117" s="14"/>
      <c r="M117" s="14"/>
      <c r="N117" s="14"/>
      <c r="O117" s="14"/>
    </row>
    <row r="118" spans="1:15" x14ac:dyDescent="0.25">
      <c r="A118" s="79">
        <v>77</v>
      </c>
      <c r="B118" s="54" t="s">
        <v>157</v>
      </c>
      <c r="C118" s="55" t="s">
        <v>18</v>
      </c>
      <c r="D118" s="56">
        <v>39845</v>
      </c>
      <c r="E118" s="54" t="s">
        <v>158</v>
      </c>
      <c r="F118" s="57" t="s">
        <v>159</v>
      </c>
      <c r="G118" s="80">
        <v>60000</v>
      </c>
      <c r="H118" s="59">
        <v>-3248.65</v>
      </c>
      <c r="I118" s="59">
        <v>-1722</v>
      </c>
      <c r="J118" s="59">
        <v>-1824</v>
      </c>
      <c r="K118" s="59">
        <v>-1190.1199999999999</v>
      </c>
      <c r="L118" s="59">
        <v>0</v>
      </c>
      <c r="M118" s="59">
        <v>-4736.12</v>
      </c>
      <c r="N118" s="59">
        <v>-7984.77</v>
      </c>
      <c r="O118" s="59">
        <v>52015.23</v>
      </c>
    </row>
    <row r="119" spans="1:15" ht="27" thickBot="1" x14ac:dyDescent="0.3">
      <c r="A119" s="62">
        <v>78</v>
      </c>
      <c r="B119" s="23" t="s">
        <v>160</v>
      </c>
      <c r="C119" s="24" t="s">
        <v>18</v>
      </c>
      <c r="D119" s="25">
        <v>42644</v>
      </c>
      <c r="E119" s="23" t="s">
        <v>161</v>
      </c>
      <c r="F119" s="29" t="s">
        <v>30</v>
      </c>
      <c r="G119" s="81">
        <v>32500</v>
      </c>
      <c r="H119" s="22">
        <v>0</v>
      </c>
      <c r="I119" s="22">
        <v>-932.75</v>
      </c>
      <c r="J119" s="22">
        <v>-988</v>
      </c>
      <c r="K119" s="22">
        <v>0</v>
      </c>
      <c r="L119" s="22">
        <v>0</v>
      </c>
      <c r="M119" s="22">
        <f>J119+I119+K119+L119</f>
        <v>-1920.75</v>
      </c>
      <c r="N119" s="22">
        <v>-1920.75</v>
      </c>
      <c r="O119" s="22">
        <v>30579.25</v>
      </c>
    </row>
    <row r="120" spans="1:15" ht="18.75" customHeight="1" thickBot="1" x14ac:dyDescent="0.3">
      <c r="A120" s="34" t="s">
        <v>34</v>
      </c>
      <c r="B120" s="35"/>
      <c r="C120" s="35"/>
      <c r="D120" s="35"/>
      <c r="E120" s="35"/>
      <c r="F120" s="36"/>
      <c r="G120" s="82">
        <f t="shared" ref="G120:O120" si="16">SUM(G118:G119)</f>
        <v>92500</v>
      </c>
      <c r="H120" s="38">
        <f t="shared" si="16"/>
        <v>-3248.65</v>
      </c>
      <c r="I120" s="38">
        <f t="shared" si="16"/>
        <v>-2654.75</v>
      </c>
      <c r="J120" s="38">
        <f t="shared" si="16"/>
        <v>-2812</v>
      </c>
      <c r="K120" s="38">
        <f t="shared" si="16"/>
        <v>-1190.1199999999999</v>
      </c>
      <c r="L120" s="38">
        <f t="shared" si="16"/>
        <v>0</v>
      </c>
      <c r="M120" s="38">
        <f t="shared" si="16"/>
        <v>-6656.87</v>
      </c>
      <c r="N120" s="38">
        <f t="shared" si="16"/>
        <v>-9905.52</v>
      </c>
      <c r="O120" s="39">
        <f t="shared" si="16"/>
        <v>82594.48000000001</v>
      </c>
    </row>
    <row r="121" spans="1:15" x14ac:dyDescent="0.25">
      <c r="A121" s="11" t="s">
        <v>162</v>
      </c>
      <c r="B121" s="11"/>
      <c r="C121" s="12"/>
      <c r="D121" s="11"/>
      <c r="E121" s="11"/>
      <c r="F121" s="11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5">
      <c r="A122" s="47">
        <v>79</v>
      </c>
      <c r="B122" s="83" t="s">
        <v>163</v>
      </c>
      <c r="C122" s="84" t="s">
        <v>18</v>
      </c>
      <c r="D122" s="84" t="s">
        <v>164</v>
      </c>
      <c r="E122" s="83" t="s">
        <v>71</v>
      </c>
      <c r="F122" s="24" t="s">
        <v>20</v>
      </c>
      <c r="G122" s="43">
        <v>90000</v>
      </c>
      <c r="H122" s="28">
        <v>-9455.58</v>
      </c>
      <c r="I122" s="28">
        <v>-2583</v>
      </c>
      <c r="J122" s="28">
        <v>-2736</v>
      </c>
      <c r="K122" s="28">
        <v>-1190.1199999999999</v>
      </c>
      <c r="L122" s="28">
        <v>0</v>
      </c>
      <c r="M122" s="28">
        <f>J122+I122+K122+L122</f>
        <v>-6509.12</v>
      </c>
      <c r="N122" s="28">
        <v>-15964.7</v>
      </c>
      <c r="O122" s="28">
        <v>74035.3</v>
      </c>
    </row>
    <row r="123" spans="1:15" ht="26.25" x14ac:dyDescent="0.25">
      <c r="A123" s="47">
        <v>80</v>
      </c>
      <c r="B123" s="23" t="s">
        <v>165</v>
      </c>
      <c r="C123" s="24" t="s">
        <v>18</v>
      </c>
      <c r="D123" s="25">
        <v>41852</v>
      </c>
      <c r="E123" s="23" t="s">
        <v>166</v>
      </c>
      <c r="F123" s="29" t="s">
        <v>30</v>
      </c>
      <c r="G123" s="43">
        <v>32500</v>
      </c>
      <c r="H123" s="28">
        <v>0</v>
      </c>
      <c r="I123" s="28">
        <v>-932.75</v>
      </c>
      <c r="J123" s="28">
        <v>-988</v>
      </c>
      <c r="K123" s="28">
        <v>0</v>
      </c>
      <c r="L123" s="28">
        <v>0</v>
      </c>
      <c r="M123" s="28">
        <f>J123+I123+K123+L123</f>
        <v>-1920.75</v>
      </c>
      <c r="N123" s="28">
        <v>-1920.75</v>
      </c>
      <c r="O123" s="28">
        <v>30579.25</v>
      </c>
    </row>
    <row r="124" spans="1:15" ht="26.25" x14ac:dyDescent="0.25">
      <c r="A124" s="47">
        <v>81</v>
      </c>
      <c r="B124" s="23" t="s">
        <v>167</v>
      </c>
      <c r="C124" s="24" t="s">
        <v>18</v>
      </c>
      <c r="D124" s="25">
        <v>42278</v>
      </c>
      <c r="E124" s="23" t="s">
        <v>168</v>
      </c>
      <c r="F124" s="29" t="s">
        <v>30</v>
      </c>
      <c r="G124" s="43">
        <v>30000</v>
      </c>
      <c r="H124" s="28">
        <v>0</v>
      </c>
      <c r="I124" s="28">
        <v>-861</v>
      </c>
      <c r="J124" s="28">
        <v>-912</v>
      </c>
      <c r="K124" s="28">
        <v>0</v>
      </c>
      <c r="L124" s="28">
        <v>0</v>
      </c>
      <c r="M124" s="28">
        <f>J124+I124+K124+L124</f>
        <v>-1773</v>
      </c>
      <c r="N124" s="28">
        <f>+M124</f>
        <v>-1773</v>
      </c>
      <c r="O124" s="28">
        <v>28227</v>
      </c>
    </row>
    <row r="125" spans="1:15" ht="27" thickBot="1" x14ac:dyDescent="0.3">
      <c r="A125" s="64">
        <v>82</v>
      </c>
      <c r="B125" s="54" t="s">
        <v>169</v>
      </c>
      <c r="C125" s="55" t="s">
        <v>22</v>
      </c>
      <c r="D125" s="56">
        <v>38657</v>
      </c>
      <c r="E125" s="54" t="s">
        <v>168</v>
      </c>
      <c r="F125" s="57" t="s">
        <v>30</v>
      </c>
      <c r="G125" s="52">
        <v>32500</v>
      </c>
      <c r="H125" s="53">
        <v>0</v>
      </c>
      <c r="I125" s="53">
        <v>-932.75</v>
      </c>
      <c r="J125" s="53">
        <v>-988</v>
      </c>
      <c r="K125" s="53">
        <v>0</v>
      </c>
      <c r="L125" s="53">
        <v>0</v>
      </c>
      <c r="M125" s="53">
        <f>J125+I125+K125+L125</f>
        <v>-1920.75</v>
      </c>
      <c r="N125" s="53">
        <v>-1920.75</v>
      </c>
      <c r="O125" s="53">
        <v>30579.25</v>
      </c>
    </row>
    <row r="126" spans="1:15" ht="15.75" thickBot="1" x14ac:dyDescent="0.3">
      <c r="A126" s="34" t="s">
        <v>34</v>
      </c>
      <c r="B126" s="35"/>
      <c r="C126" s="35"/>
      <c r="D126" s="35"/>
      <c r="E126" s="35"/>
      <c r="F126" s="36"/>
      <c r="G126" s="37">
        <f t="shared" ref="G126:O126" si="17">SUM(G122:G125)</f>
        <v>185000</v>
      </c>
      <c r="H126" s="38">
        <f t="shared" si="17"/>
        <v>-9455.58</v>
      </c>
      <c r="I126" s="38">
        <f t="shared" si="17"/>
        <v>-5309.5</v>
      </c>
      <c r="J126" s="38">
        <f t="shared" si="17"/>
        <v>-5624</v>
      </c>
      <c r="K126" s="38">
        <f t="shared" si="17"/>
        <v>-1190.1199999999999</v>
      </c>
      <c r="L126" s="38">
        <f t="shared" si="17"/>
        <v>0</v>
      </c>
      <c r="M126" s="38">
        <f t="shared" si="17"/>
        <v>-12123.619999999999</v>
      </c>
      <c r="N126" s="38">
        <f t="shared" si="17"/>
        <v>-21579.200000000001</v>
      </c>
      <c r="O126" s="39">
        <f t="shared" si="17"/>
        <v>163420.79999999999</v>
      </c>
    </row>
    <row r="127" spans="1:15" x14ac:dyDescent="0.25">
      <c r="A127" s="11" t="s">
        <v>170</v>
      </c>
      <c r="B127" s="11"/>
      <c r="C127" s="12"/>
      <c r="D127" s="11"/>
      <c r="E127" s="11"/>
      <c r="F127" s="11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ht="26.25" x14ac:dyDescent="0.25">
      <c r="A128" s="47">
        <v>83</v>
      </c>
      <c r="B128" s="23" t="s">
        <v>171</v>
      </c>
      <c r="C128" s="24" t="s">
        <v>18</v>
      </c>
      <c r="D128" s="25">
        <v>42095</v>
      </c>
      <c r="E128" s="66" t="s">
        <v>172</v>
      </c>
      <c r="F128" s="29" t="s">
        <v>30</v>
      </c>
      <c r="G128" s="43">
        <v>32500</v>
      </c>
      <c r="H128" s="28">
        <v>0</v>
      </c>
      <c r="I128" s="28">
        <v>-932.75</v>
      </c>
      <c r="J128" s="28">
        <v>-988</v>
      </c>
      <c r="K128" s="28">
        <v>0</v>
      </c>
      <c r="L128" s="28">
        <v>0</v>
      </c>
      <c r="M128" s="28">
        <f>J128+I128+K128+L128</f>
        <v>-1920.75</v>
      </c>
      <c r="N128" s="28">
        <v>-1920.75</v>
      </c>
      <c r="O128" s="28">
        <v>30579.25</v>
      </c>
    </row>
    <row r="129" spans="1:15" ht="26.25" x14ac:dyDescent="0.25">
      <c r="A129" s="47">
        <v>84</v>
      </c>
      <c r="B129" s="23" t="s">
        <v>173</v>
      </c>
      <c r="C129" s="24" t="s">
        <v>18</v>
      </c>
      <c r="D129" s="25">
        <v>41312</v>
      </c>
      <c r="E129" s="23" t="s">
        <v>29</v>
      </c>
      <c r="F129" s="29" t="s">
        <v>30</v>
      </c>
      <c r="G129" s="43">
        <v>28400</v>
      </c>
      <c r="H129" s="28">
        <v>0</v>
      </c>
      <c r="I129" s="28">
        <v>-815.08</v>
      </c>
      <c r="J129" s="28">
        <v>-863.36</v>
      </c>
      <c r="K129" s="28">
        <v>0</v>
      </c>
      <c r="L129" s="28">
        <v>0</v>
      </c>
      <c r="M129" s="28">
        <f>J129+I129+K129+L129</f>
        <v>-1678.44</v>
      </c>
      <c r="N129" s="28">
        <v>-1678.44</v>
      </c>
      <c r="O129" s="28">
        <v>26721.56</v>
      </c>
    </row>
    <row r="130" spans="1:15" ht="27" thickBot="1" x14ac:dyDescent="0.3">
      <c r="A130" s="64">
        <v>85</v>
      </c>
      <c r="B130" s="54" t="s">
        <v>174</v>
      </c>
      <c r="C130" s="55" t="s">
        <v>18</v>
      </c>
      <c r="D130" s="56">
        <v>44166</v>
      </c>
      <c r="E130" s="54" t="s">
        <v>29</v>
      </c>
      <c r="F130" s="57" t="s">
        <v>30</v>
      </c>
      <c r="G130" s="58">
        <v>25000</v>
      </c>
      <c r="H130" s="59">
        <v>0</v>
      </c>
      <c r="I130" s="59">
        <v>-717.5</v>
      </c>
      <c r="J130" s="59">
        <v>-760</v>
      </c>
      <c r="K130" s="59">
        <v>0</v>
      </c>
      <c r="L130" s="59">
        <v>0</v>
      </c>
      <c r="M130" s="59">
        <f>J130+I130+K130+L130</f>
        <v>-1477.5</v>
      </c>
      <c r="N130" s="59">
        <f>M130</f>
        <v>-1477.5</v>
      </c>
      <c r="O130" s="59">
        <v>23522.5</v>
      </c>
    </row>
    <row r="131" spans="1:15" ht="15.75" thickBot="1" x14ac:dyDescent="0.3">
      <c r="A131" s="34" t="s">
        <v>34</v>
      </c>
      <c r="B131" s="35"/>
      <c r="C131" s="35"/>
      <c r="D131" s="35"/>
      <c r="E131" s="35"/>
      <c r="F131" s="36"/>
      <c r="G131" s="37">
        <f t="shared" ref="G131:O131" si="18">SUM(G128:G130)</f>
        <v>85900</v>
      </c>
      <c r="H131" s="38">
        <f t="shared" si="18"/>
        <v>0</v>
      </c>
      <c r="I131" s="38">
        <f t="shared" si="18"/>
        <v>-2465.33</v>
      </c>
      <c r="J131" s="38">
        <f t="shared" si="18"/>
        <v>-2611.36</v>
      </c>
      <c r="K131" s="38">
        <f t="shared" si="18"/>
        <v>0</v>
      </c>
      <c r="L131" s="38">
        <f t="shared" si="18"/>
        <v>0</v>
      </c>
      <c r="M131" s="38">
        <f t="shared" si="18"/>
        <v>-5076.6900000000005</v>
      </c>
      <c r="N131" s="38">
        <f t="shared" si="18"/>
        <v>-5076.6900000000005</v>
      </c>
      <c r="O131" s="39">
        <f t="shared" si="18"/>
        <v>80823.31</v>
      </c>
    </row>
    <row r="132" spans="1:15" ht="15.75" thickBot="1" x14ac:dyDescent="0.3">
      <c r="A132" s="85" t="s">
        <v>175</v>
      </c>
      <c r="B132" s="86"/>
      <c r="C132" s="86"/>
      <c r="D132" s="86"/>
      <c r="E132" s="86"/>
      <c r="F132" s="87"/>
      <c r="G132" s="88">
        <f>G19+G24+G30+G42+G51+G56+G60+G64+G68+G76+G79+G84+G91+G94+G116+G120+G126+G131</f>
        <v>6920330</v>
      </c>
      <c r="H132" s="88">
        <f t="shared" ref="H132:O132" si="19">H19+H24+H30+H42+H51+H56+H60+H64+H68+H76+H79+H84+H91+H94+H116+H120+H126+H131</f>
        <v>-836820.76</v>
      </c>
      <c r="I132" s="88">
        <f t="shared" si="19"/>
        <v>-193963.21</v>
      </c>
      <c r="J132" s="88">
        <f t="shared" si="19"/>
        <v>-182530.72</v>
      </c>
      <c r="K132" s="88">
        <f t="shared" si="19"/>
        <v>-20232.039999999997</v>
      </c>
      <c r="L132" s="88">
        <f>L30</f>
        <v>-20000</v>
      </c>
      <c r="M132" s="88">
        <v>-426263.77</v>
      </c>
      <c r="N132" s="88">
        <f t="shared" si="19"/>
        <v>-1253546.4300000004</v>
      </c>
      <c r="O132" s="88">
        <f t="shared" si="19"/>
        <v>5666783.2699999996</v>
      </c>
    </row>
    <row r="133" spans="1:15" x14ac:dyDescent="0.25">
      <c r="A133" s="89"/>
      <c r="B133" s="90"/>
      <c r="C133" s="91"/>
      <c r="D133" s="90"/>
      <c r="E133" s="90"/>
      <c r="F133" s="91"/>
      <c r="G133" s="92"/>
      <c r="H133" s="92"/>
      <c r="I133" s="92"/>
      <c r="J133" s="93"/>
      <c r="K133" s="90"/>
      <c r="L133" s="93"/>
      <c r="M133" s="90"/>
      <c r="N133" s="90"/>
      <c r="O133" s="90"/>
    </row>
    <row r="134" spans="1:15" x14ac:dyDescent="0.25">
      <c r="A134" s="89"/>
      <c r="B134" s="90"/>
      <c r="C134" s="91"/>
      <c r="D134" s="90"/>
      <c r="E134" s="90"/>
      <c r="F134" s="91"/>
      <c r="G134" s="94"/>
      <c r="H134" s="94"/>
      <c r="I134" s="94"/>
      <c r="J134" s="90"/>
      <c r="K134" s="90"/>
      <c r="L134" s="90"/>
      <c r="M134" s="90"/>
      <c r="N134" s="93"/>
      <c r="O134" s="90"/>
    </row>
    <row r="135" spans="1:15" x14ac:dyDescent="0.25">
      <c r="A135" s="89"/>
      <c r="B135" s="90"/>
      <c r="C135" s="91"/>
      <c r="D135" s="90"/>
      <c r="E135" s="90"/>
      <c r="F135" s="91"/>
      <c r="G135" s="90"/>
      <c r="H135" s="90"/>
      <c r="I135" s="90"/>
      <c r="J135" s="90"/>
      <c r="K135" s="90"/>
      <c r="L135" s="90"/>
      <c r="M135" s="90"/>
      <c r="N135" s="90"/>
      <c r="O135" s="90"/>
    </row>
    <row r="136" spans="1:15" x14ac:dyDescent="0.25">
      <c r="A136" s="95"/>
      <c r="F136" s="95"/>
      <c r="K136" s="90"/>
      <c r="L136" s="90"/>
      <c r="M136" s="90"/>
      <c r="N136" s="90"/>
      <c r="O136" s="90"/>
    </row>
    <row r="137" spans="1:15" x14ac:dyDescent="0.25">
      <c r="A137" s="97"/>
      <c r="F137" s="98"/>
      <c r="K137" s="90"/>
      <c r="L137" s="90"/>
      <c r="M137" s="90"/>
      <c r="N137" s="90"/>
      <c r="O137" s="90"/>
    </row>
    <row r="138" spans="1:15" x14ac:dyDescent="0.25">
      <c r="A138" s="95"/>
      <c r="F138" s="99"/>
      <c r="K138" s="90"/>
      <c r="L138" s="90"/>
      <c r="M138" s="90"/>
      <c r="N138" s="90"/>
      <c r="O138" s="90"/>
    </row>
    <row r="139" spans="1:15" x14ac:dyDescent="0.25">
      <c r="A139" s="95"/>
      <c r="F139" s="100"/>
      <c r="K139" s="90"/>
      <c r="L139" s="90"/>
      <c r="M139" s="90"/>
      <c r="N139" s="90"/>
      <c r="O139" s="90"/>
    </row>
    <row r="140" spans="1:15" x14ac:dyDescent="0.25">
      <c r="A140" s="95"/>
      <c r="F140" s="100"/>
      <c r="K140" s="90"/>
      <c r="L140" s="90"/>
      <c r="M140" s="90"/>
      <c r="N140" s="90"/>
      <c r="O140" s="90"/>
    </row>
    <row r="141" spans="1:15" x14ac:dyDescent="0.25">
      <c r="A141" s="95"/>
      <c r="F141" s="100"/>
      <c r="K141" s="90"/>
      <c r="L141" s="90"/>
      <c r="M141" s="90"/>
      <c r="N141" s="90"/>
      <c r="O141" s="90"/>
    </row>
    <row r="142" spans="1:15" x14ac:dyDescent="0.25">
      <c r="A142" s="99"/>
      <c r="F142" s="101"/>
      <c r="K142" s="90"/>
      <c r="L142" s="90"/>
      <c r="M142" s="90"/>
      <c r="N142" s="90"/>
      <c r="O142" s="90"/>
    </row>
    <row r="143" spans="1:15" x14ac:dyDescent="0.25">
      <c r="A143" s="102"/>
      <c r="F143" s="103"/>
      <c r="K143" s="90"/>
      <c r="L143" s="90"/>
      <c r="M143" s="90"/>
      <c r="N143" s="90"/>
      <c r="O143" s="90"/>
    </row>
    <row r="144" spans="1:15" x14ac:dyDescent="0.25">
      <c r="A144" s="99"/>
      <c r="F144" s="101"/>
      <c r="K144" s="90"/>
      <c r="L144" s="90"/>
      <c r="M144" s="90"/>
      <c r="N144" s="90"/>
      <c r="O144" s="90"/>
    </row>
  </sheetData>
  <sheetProtection algorithmName="SHA-512" hashValue="7DnMiwAPPcpHuyQKKtbjruFdTAnRnKiQpi3pPEc8s3MCyQVNtzTIlmzFjMtRlGswUcTx4l6Vkz2BfLa53YzxgQ==" saltValue="WOtnxvEZB8ZlKdM5V47HJw==" spinCount="100000" sheet="1" objects="1" scenarios="1"/>
  <mergeCells count="22">
    <mergeCell ref="A120:F120"/>
    <mergeCell ref="A126:F126"/>
    <mergeCell ref="A131:F131"/>
    <mergeCell ref="A132:F132"/>
    <mergeCell ref="A76:F76"/>
    <mergeCell ref="A79:F79"/>
    <mergeCell ref="A84:F84"/>
    <mergeCell ref="A91:F91"/>
    <mergeCell ref="A94:F94"/>
    <mergeCell ref="A116:F116"/>
    <mergeCell ref="A42:F42"/>
    <mergeCell ref="A51:F51"/>
    <mergeCell ref="A56:F56"/>
    <mergeCell ref="A60:F60"/>
    <mergeCell ref="A64:F64"/>
    <mergeCell ref="A68:F68"/>
    <mergeCell ref="A7:O7"/>
    <mergeCell ref="A8:O9"/>
    <mergeCell ref="A10:B10"/>
    <mergeCell ref="A19:F19"/>
    <mergeCell ref="A24:F24"/>
    <mergeCell ref="A30:F3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2021-12-08T16:12:20Z</dcterms:created>
  <dcterms:modified xsi:type="dcterms:W3CDTF">2021-12-08T16:13:38Z</dcterms:modified>
</cp:coreProperties>
</file>