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12" documentId="8_{528B2ADE-B65D-4CE3-8C50-531C8FBC8252}" xr6:coauthVersionLast="47" xr6:coauthVersionMax="47" xr10:uidLastSave="{2AA732F0-9BD6-4E5B-AA9B-B0CC3274EC75}"/>
  <bookViews>
    <workbookView xWindow="-28920" yWindow="480" windowWidth="29040" windowHeight="15840" xr2:uid="{19AB843E-DADF-41D4-9C90-570C9C2805C7}"/>
  </bookViews>
  <sheets>
    <sheet name="Enero" sheetId="1" r:id="rId1"/>
  </sheets>
  <definedNames>
    <definedName name="_xlnm.Print_Titles" localSheetId="0">Enero!$1:$7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2" i="1" l="1"/>
  <c r="M132" i="1"/>
  <c r="I132" i="1"/>
  <c r="H132" i="1"/>
  <c r="F132" i="1"/>
  <c r="L131" i="1"/>
  <c r="L130" i="1"/>
  <c r="L129" i="1"/>
  <c r="L132" i="1" s="1"/>
  <c r="N127" i="1"/>
  <c r="M127" i="1"/>
  <c r="J127" i="1"/>
  <c r="I127" i="1"/>
  <c r="H127" i="1"/>
  <c r="G127" i="1"/>
  <c r="F127" i="1"/>
  <c r="L126" i="1"/>
  <c r="L125" i="1"/>
  <c r="L124" i="1"/>
  <c r="L123" i="1"/>
  <c r="L122" i="1"/>
  <c r="N120" i="1"/>
  <c r="M120" i="1"/>
  <c r="J120" i="1"/>
  <c r="I120" i="1"/>
  <c r="H120" i="1"/>
  <c r="G120" i="1"/>
  <c r="F120" i="1"/>
  <c r="L119" i="1"/>
  <c r="L118" i="1"/>
  <c r="N116" i="1"/>
  <c r="M116" i="1"/>
  <c r="J116" i="1"/>
  <c r="I116" i="1"/>
  <c r="H116" i="1"/>
  <c r="G116" i="1"/>
  <c r="F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N96" i="1"/>
  <c r="M96" i="1"/>
  <c r="I96" i="1"/>
  <c r="H96" i="1"/>
  <c r="G96" i="1"/>
  <c r="F96" i="1"/>
  <c r="L95" i="1"/>
  <c r="L96" i="1" s="1"/>
  <c r="N93" i="1"/>
  <c r="M93" i="1"/>
  <c r="I93" i="1"/>
  <c r="H93" i="1"/>
  <c r="G93" i="1"/>
  <c r="F93" i="1"/>
  <c r="L92" i="1"/>
  <c r="L93" i="1" s="1"/>
  <c r="N90" i="1"/>
  <c r="M90" i="1"/>
  <c r="J90" i="1"/>
  <c r="I90" i="1"/>
  <c r="H90" i="1"/>
  <c r="G90" i="1"/>
  <c r="F90" i="1"/>
  <c r="L89" i="1"/>
  <c r="L88" i="1"/>
  <c r="L87" i="1"/>
  <c r="L86" i="1"/>
  <c r="L85" i="1"/>
  <c r="L84" i="1"/>
  <c r="N82" i="1"/>
  <c r="M82" i="1"/>
  <c r="J82" i="1"/>
  <c r="I82" i="1"/>
  <c r="H82" i="1"/>
  <c r="G82" i="1"/>
  <c r="F82" i="1"/>
  <c r="L81" i="1"/>
  <c r="L80" i="1"/>
  <c r="L79" i="1"/>
  <c r="L82" i="1" s="1"/>
  <c r="N77" i="1"/>
  <c r="M77" i="1"/>
  <c r="L77" i="1"/>
  <c r="I77" i="1"/>
  <c r="H77" i="1"/>
  <c r="G77" i="1"/>
  <c r="F77" i="1"/>
  <c r="L76" i="1"/>
  <c r="N74" i="1"/>
  <c r="M74" i="1"/>
  <c r="J74" i="1"/>
  <c r="I74" i="1"/>
  <c r="H74" i="1"/>
  <c r="G74" i="1"/>
  <c r="F74" i="1"/>
  <c r="L73" i="1"/>
  <c r="L72" i="1"/>
  <c r="L71" i="1"/>
  <c r="L70" i="1"/>
  <c r="L69" i="1"/>
  <c r="L68" i="1"/>
  <c r="N66" i="1"/>
  <c r="M66" i="1"/>
  <c r="I66" i="1"/>
  <c r="H66" i="1"/>
  <c r="G66" i="1"/>
  <c r="F66" i="1"/>
  <c r="L65" i="1"/>
  <c r="L64" i="1"/>
  <c r="L66" i="1" s="1"/>
  <c r="N62" i="1"/>
  <c r="M62" i="1"/>
  <c r="J62" i="1"/>
  <c r="I62" i="1"/>
  <c r="H62" i="1"/>
  <c r="G62" i="1"/>
  <c r="F62" i="1"/>
  <c r="L61" i="1"/>
  <c r="L60" i="1"/>
  <c r="L62" i="1" s="1"/>
  <c r="N58" i="1"/>
  <c r="M58" i="1"/>
  <c r="J58" i="1"/>
  <c r="I58" i="1"/>
  <c r="H58" i="1"/>
  <c r="G58" i="1"/>
  <c r="F58" i="1"/>
  <c r="L57" i="1"/>
  <c r="L56" i="1"/>
  <c r="L58" i="1" s="1"/>
  <c r="N54" i="1"/>
  <c r="M54" i="1"/>
  <c r="J54" i="1"/>
  <c r="I54" i="1"/>
  <c r="H54" i="1"/>
  <c r="G54" i="1"/>
  <c r="F54" i="1"/>
  <c r="L53" i="1"/>
  <c r="L52" i="1"/>
  <c r="L51" i="1"/>
  <c r="L50" i="1"/>
  <c r="L54" i="1" s="1"/>
  <c r="N48" i="1"/>
  <c r="M48" i="1"/>
  <c r="J48" i="1"/>
  <c r="I48" i="1"/>
  <c r="H48" i="1"/>
  <c r="G48" i="1"/>
  <c r="F48" i="1"/>
  <c r="L47" i="1"/>
  <c r="L46" i="1"/>
  <c r="L45" i="1"/>
  <c r="L44" i="1"/>
  <c r="L43" i="1"/>
  <c r="L42" i="1"/>
  <c r="L41" i="1"/>
  <c r="N39" i="1"/>
  <c r="M39" i="1"/>
  <c r="J39" i="1"/>
  <c r="I39" i="1"/>
  <c r="H39" i="1"/>
  <c r="G39" i="1"/>
  <c r="F39" i="1"/>
  <c r="L38" i="1"/>
  <c r="L37" i="1"/>
  <c r="L36" i="1"/>
  <c r="L35" i="1"/>
  <c r="L34" i="1"/>
  <c r="L33" i="1"/>
  <c r="L32" i="1"/>
  <c r="L31" i="1"/>
  <c r="L30" i="1"/>
  <c r="L29" i="1"/>
  <c r="N27" i="1"/>
  <c r="M27" i="1"/>
  <c r="K27" i="1"/>
  <c r="K133" i="1" s="1"/>
  <c r="J27" i="1"/>
  <c r="I27" i="1"/>
  <c r="H27" i="1"/>
  <c r="G27" i="1"/>
  <c r="F27" i="1"/>
  <c r="L26" i="1"/>
  <c r="L25" i="1"/>
  <c r="L24" i="1"/>
  <c r="L23" i="1"/>
  <c r="L22" i="1"/>
  <c r="N20" i="1"/>
  <c r="M20" i="1"/>
  <c r="I20" i="1"/>
  <c r="H20" i="1"/>
  <c r="H133" i="1" s="1"/>
  <c r="G20" i="1"/>
  <c r="F20" i="1"/>
  <c r="L19" i="1"/>
  <c r="L18" i="1"/>
  <c r="L17" i="1"/>
  <c r="N15" i="1"/>
  <c r="M15" i="1"/>
  <c r="I15" i="1"/>
  <c r="I133" i="1" s="1"/>
  <c r="H15" i="1"/>
  <c r="G15" i="1"/>
  <c r="F15" i="1"/>
  <c r="L14" i="1"/>
  <c r="L13" i="1"/>
  <c r="L12" i="1"/>
  <c r="L11" i="1"/>
  <c r="L10" i="1"/>
  <c r="L15" i="1" s="1"/>
  <c r="L9" i="1"/>
  <c r="M133" i="1" l="1"/>
  <c r="L74" i="1"/>
  <c r="N133" i="1"/>
  <c r="L39" i="1"/>
  <c r="L116" i="1"/>
  <c r="L120" i="1"/>
  <c r="L20" i="1"/>
  <c r="L133" i="1" s="1"/>
  <c r="L48" i="1"/>
  <c r="L127" i="1"/>
  <c r="F133" i="1"/>
  <c r="J133" i="1"/>
  <c r="L27" i="1"/>
  <c r="L90" i="1"/>
  <c r="G133" i="1"/>
</calcChain>
</file>

<file path=xl/sharedStrings.xml><?xml version="1.0" encoding="utf-8"?>
<sst xmlns="http://schemas.openxmlformats.org/spreadsheetml/2006/main" count="403" uniqueCount="174">
  <si>
    <t>FONDO PATRIMONIAL DE LAS EMPRESAS REFORMADAS</t>
  </si>
  <si>
    <t>NÓMINA COLABORADORES FIJO ENERO AÑO 2022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</si>
  <si>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</si>
  <si>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</si>
  <si>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</si>
  <si>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</si>
  <si>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</si>
  <si>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</si>
  <si>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</si>
  <si>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</si>
  <si>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</si>
  <si>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</si>
  <si>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</si>
  <si>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</si>
  <si>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</si>
  <si>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</si>
  <si>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</si>
  <si>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</si>
  <si>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</si>
  <si>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</si>
  <si>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</si>
  <si>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BATLLE</t>
  </si>
  <si>
    <t>F</t>
  </si>
  <si>
    <t>VICE-PRESIDENTE</t>
  </si>
  <si>
    <t>GERMAINE DANIELLE GAZON ROSARIO</t>
  </si>
  <si>
    <t>COORDINADOR</t>
  </si>
  <si>
    <t>FIJOS</t>
  </si>
  <si>
    <t>MICHELLE AIMEE DÍAZ ABAD</t>
  </si>
  <si>
    <t>ASISTENTE DEL PRESIDENTE</t>
  </si>
  <si>
    <t>DE CONFIANZA</t>
  </si>
  <si>
    <t>CRISTIAN INOA GARCÍA</t>
  </si>
  <si>
    <t>CHOFER</t>
  </si>
  <si>
    <t>ESTAURY LEONARDO ÁLVAREZ RAMIÍEZ</t>
  </si>
  <si>
    <t>Total por departamento</t>
  </si>
  <si>
    <t>DIRECCIÓN ADMINISTRATIVA Y FINANCIERA</t>
  </si>
  <si>
    <t>MARLENY ALTAGRACIA MEDRANO RODRÍGUEZ</t>
  </si>
  <si>
    <t>DIRECTORA</t>
  </si>
  <si>
    <t>OMAR DE JESUS COHEN SANDER</t>
  </si>
  <si>
    <t>ENCARGADO</t>
  </si>
  <si>
    <t>CAROL JULISSA DÍAZ MELO</t>
  </si>
  <si>
    <t>ANALISTA</t>
  </si>
  <si>
    <t>DIRECCIÓN DE GESTIÓN PATRIMONIAL</t>
  </si>
  <si>
    <t>SALVADOR YGNACIO RICOURT GÓMEZ</t>
  </si>
  <si>
    <t>DIRECTOR</t>
  </si>
  <si>
    <t>OSVALDO PÉREZ PIMENTEL</t>
  </si>
  <si>
    <t>COORDINADOR (A) DE GESTION PATR</t>
  </si>
  <si>
    <t>ANA ILDA NÚÑEZ BATISTA</t>
  </si>
  <si>
    <t>ANALISTA DE GESTIÓN PATRIMONIAL II</t>
  </si>
  <si>
    <t>ISBEL ALEXANDRA VÁSQUEZ CASTILLO</t>
  </si>
  <si>
    <t>ANALISTA DE GESTIÓN PATRIMONIAL I</t>
  </si>
  <si>
    <t>CLAUDIO FERNÁNDEZ HERNÁNDEZ</t>
  </si>
  <si>
    <t>TÉCNICO ADMINISTRATIVO</t>
  </si>
  <si>
    <t>DEPARTAMENTO DE PROYECTOS DE CONSTRUCCIÓN Y EDIFICACIONES</t>
  </si>
  <si>
    <t>MARITZA ALTAGRACIA ORTIZ PAREDES</t>
  </si>
  <si>
    <t>ENCARGADA</t>
  </si>
  <si>
    <t>DIONICIO EMILIO GUERRERO PÉREZ</t>
  </si>
  <si>
    <t>ANALISTA DE PROYECTOS</t>
  </si>
  <si>
    <t>EVANGELISTA EUGENIA PÉREZ DE LOS SANTOS</t>
  </si>
  <si>
    <t>ANALISTA  DE PROYECTOS</t>
  </si>
  <si>
    <t>FRANCIS GISELLE BUSSI INOA</t>
  </si>
  <si>
    <t>ARQUITECTO (A)</t>
  </si>
  <si>
    <t>JUDITH LÓPEZ GONZÁLEZ</t>
  </si>
  <si>
    <t>NIVIA CLARIBEL QUEZADA FELIZ DE PEÑA</t>
  </si>
  <si>
    <t>CARRERA</t>
  </si>
  <si>
    <t>OLIVER SORIANO OVIEDO</t>
  </si>
  <si>
    <t>INGENIERO DE ESTRUCTURA</t>
  </si>
  <si>
    <t>SILVIO JOSÉ PÉREZ VALDEZ</t>
  </si>
  <si>
    <t>INGENIERO (A)  CIVIL</t>
  </si>
  <si>
    <t>YISELL JULISSA MONCIÓN RAMÍREZ</t>
  </si>
  <si>
    <t>ANALISTA DE PRESUPUESTO DE OBRAS</t>
  </si>
  <si>
    <t>ALVIN BÁEZ OLIVARES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</si>
  <si>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</si>
  <si>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</si>
  <si>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</si>
  <si>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</si>
  <si>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</si>
  <si>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</si>
  <si>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LAURA AMELIA DE LOS SANTOS CALDERÓN</t>
  </si>
  <si>
    <t>ABOGADO I</t>
  </si>
  <si>
    <t>NADIA ROSA MARÍA BÁEZ LÓPEZ</t>
  </si>
  <si>
    <t>ERENIA ALTAGRACIA ESPAILLAT MARTÍNEZ</t>
  </si>
  <si>
    <t>PARALEGAL</t>
  </si>
  <si>
    <t>WINSTON POLANCO ROBLES</t>
  </si>
  <si>
    <t>ESTATUTO SIMPLIFICADO</t>
  </si>
  <si>
    <t>DEPARTAMENTO DE RECURSOS HUMANOS</t>
  </si>
  <si>
    <t>MAYRUBI LÁZARO VALENZUELA</t>
  </si>
  <si>
    <t>LEÓN ALTAGRACIA GÓMEZ DÍAZ</t>
  </si>
  <si>
    <t>COORDINADOR DE SEGURIDAD</t>
  </si>
  <si>
    <t>LEYBI LAURA FLORES PEÑA</t>
  </si>
  <si>
    <t>YANIL STEFANY MEJÍA PIMENTEL</t>
  </si>
  <si>
    <t>DEPARTAMENTO DE REVISIÓN Y FISCALIZACIÓN</t>
  </si>
  <si>
    <t>JOSÉ CESAREO PEGUERO LÓPEZ</t>
  </si>
  <si>
    <t>ENC. INTERINO</t>
  </si>
  <si>
    <t>LUIS ALFREDO FUCHU ARTILES</t>
  </si>
  <si>
    <t>DEPARTAMENTO DE PLANIFICACIÓN Y DESARROLLO</t>
  </si>
  <si>
    <t>AÍDA VICTORIA PARDILLA MARTÍNEZ</t>
  </si>
  <si>
    <t>COORDINADORA</t>
  </si>
  <si>
    <t>MERCEDES IVELICES GUZMÁN VALERIO</t>
  </si>
  <si>
    <t>DIVISIÓN DE COMUNICACIONES</t>
  </si>
  <si>
    <t>LADY MARGARET ESPINAL ROMERO</t>
  </si>
  <si>
    <t>RELACIONISTA PUBLICO</t>
  </si>
  <si>
    <t>NICOLLE HARVEY PICHARDO</t>
  </si>
  <si>
    <t>SECRETARIA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</si>
  <si>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</si>
  <si>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</si>
  <si>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</si>
  <si>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</si>
  <si>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</si>
  <si>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</si>
  <si>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ALEXIS ROSARIO PARRA</t>
  </si>
  <si>
    <t>ANALISTA INFORMÁTICO</t>
  </si>
  <si>
    <t>JESÚS OMAR SÁNCHEZ TRINIDAD</t>
  </si>
  <si>
    <t>SOMNE ALTAGRACIA BAEZ TRINIDAD</t>
  </si>
  <si>
    <t>ACCESO A LA INFORMACIÓN PÚBLICA</t>
  </si>
  <si>
    <t>VÍCTOR MANUEL HILARIO LORA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</si>
  <si>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</si>
  <si>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</si>
  <si>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</si>
  <si>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</si>
  <si>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</si>
  <si>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</si>
  <si>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</si>
  <si>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MARÍA DEL CARMEN HERNÁNDEZ BASILIO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</si>
  <si>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</si>
  <si>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</si>
  <si>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</si>
  <si>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</si>
  <si>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</si>
  <si>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</si>
  <si>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</si>
  <si>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JOSE PEREYRA  ALBERTO</t>
  </si>
  <si>
    <t>DIVISIÓN DE SERVICIOS GENERALES</t>
  </si>
  <si>
    <t>MIGUEL ALFONSO DE LA ROSA  ARIAS</t>
  </si>
  <si>
    <t>CARLOS JOSÉ MONTILLA PÉREZ</t>
  </si>
  <si>
    <t>ROQUE ORLANDO MORETA RODRÍGUEZ</t>
  </si>
  <si>
    <t>LEWIS A MEDRANO MORLA</t>
  </si>
  <si>
    <t>AUXILIAR</t>
  </si>
  <si>
    <t>FREILYN LIZETH PÉREZ DÍAZ</t>
  </si>
  <si>
    <t>LISBETH SARAI REYNA PERDOMO</t>
  </si>
  <si>
    <t>RECEPCIONISTA</t>
  </si>
  <si>
    <t>NYSA MARÍA FERREIRA BALBI</t>
  </si>
  <si>
    <t>ROSSY LISVERY VÓLQUEZ PÉREZ</t>
  </si>
  <si>
    <t>ALICIA EVANGELINA MATÍAS MEJÍA</t>
  </si>
  <si>
    <t>CONSERJE</t>
  </si>
  <si>
    <t>CARMEN JULIA PÉREZ FERNÁNDEZ</t>
  </si>
  <si>
    <t>ERIDANIA POLANCO ADAMES</t>
  </si>
  <si>
    <t>FRANCISCA SÁNCHEZ DE LOS SANTOS</t>
  </si>
  <si>
    <t>MIOSOTIS ALTAGRACIA MATEO RODRÍGUEZ</t>
  </si>
  <si>
    <t>YSABEL SOLANO FERNÁNDEZ</t>
  </si>
  <si>
    <t>SATURNINA PARRA</t>
  </si>
  <si>
    <t>JORGE LUIS MATEO CASTILLO</t>
  </si>
  <si>
    <t>LEONARDO PÉREZ</t>
  </si>
  <si>
    <t>LAVADOR VEHICULOS</t>
  </si>
  <si>
    <t>FRANKLIN JUAN MEJÍA ROCER</t>
  </si>
  <si>
    <t>MENSAJERO</t>
  </si>
  <si>
    <t>DIVISIÓN DE SUMINISTRO</t>
  </si>
  <si>
    <t>SAMUEL JUNIOR ULLOA MARIANO</t>
  </si>
  <si>
    <t>RICHARD RAMÓN MEJÍA MENDOZA</t>
  </si>
  <si>
    <t>AUXILIAR DE SUMINISTRO</t>
  </si>
  <si>
    <t>SECCIÓN DE CORRESPONDENCIA Y ARCHIVO</t>
  </si>
  <si>
    <t>EDGAR MOISÉS DUMÉ PEPÉN</t>
  </si>
  <si>
    <t>ENC. SECCIÓN DE CORRESP. Y ARCH</t>
  </si>
  <si>
    <t>EDWARD ALEXANDER AQUINO ALMONTE</t>
  </si>
  <si>
    <t>DIGITADOR</t>
  </si>
  <si>
    <t>ESKIBEL JAVIER SÁNCHEZ VIDAL</t>
  </si>
  <si>
    <t>MARTHA ARELYS BEATO ABREU</t>
  </si>
  <si>
    <t>NIKAURY ARACENA MEJÍA</t>
  </si>
  <si>
    <t>MENSAJERA INTERNA</t>
  </si>
  <si>
    <t>SECCIÓN DE TRANSPORTACIÓN</t>
  </si>
  <si>
    <t>JOSÉ MANUEL VALDEZ</t>
  </si>
  <si>
    <t>SUPERVISOR DE TRANSPORTACIÓN</t>
  </si>
  <si>
    <t>EDWIN JOHANNY JIMÉNEZ MARTÍNEZ</t>
  </si>
  <si>
    <t>JUAN SANTANA HERNÁNDEZ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</si>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</sst>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/>
    <xf numFmtId="0" fontId="2" fillId="0" borderId="4" xfId="0" applyFont="1" applyBorder="1"/>
    <xf numFmtId="0" fontId="2" fillId="0" borderId="5" xfId="0" quotePrefix="1" applyFont="1" applyBorder="1" applyAlignment="1">
      <alignment horizontal="center"/>
    </xf>
    <xf numFmtId="14" fontId="2" fillId="0" borderId="5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4" fontId="2" fillId="0" borderId="5" xfId="0" applyNumberFormat="1" applyFont="1" applyBorder="1"/>
    <xf numFmtId="43" fontId="2" fillId="0" borderId="5" xfId="1" applyFont="1" applyBorder="1"/>
    <xf numFmtId="4" fontId="2" fillId="0" borderId="6" xfId="0" applyNumberFormat="1" applyFont="1" applyBorder="1"/>
    <xf numFmtId="0" fontId="3" fillId="0" borderId="4" xfId="0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0" fontId="2" fillId="4" borderId="5" xfId="0" quotePrefix="1" applyFont="1" applyFill="1" applyBorder="1" applyAlignment="1">
      <alignment horizontal="center"/>
    </xf>
    <xf numFmtId="1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  <xf numFmtId="0" fontId="2" fillId="0" borderId="5" xfId="0" applyFont="1" applyBorder="1" applyAlignment="1">
      <alignment horizontal="center"/>
    </xf>
    <xf numFmtId="4" fontId="3" fillId="4" borderId="5" xfId="0" applyNumberFormat="1" applyFont="1" applyFill="1" applyBorder="1"/>
    <xf numFmtId="0" fontId="3" fillId="4" borderId="5" xfId="0" applyFont="1" applyFill="1" applyBorder="1"/>
    <xf numFmtId="4" fontId="3" fillId="4" borderId="6" xfId="0" applyNumberFormat="1" applyFont="1" applyFill="1" applyBorder="1"/>
    <xf numFmtId="43" fontId="2" fillId="0" borderId="5" xfId="1" applyFont="1" applyBorder="1" applyAlignment="1">
      <alignment horizontal="center"/>
    </xf>
    <xf numFmtId="43" fontId="3" fillId="0" borderId="5" xfId="1" applyFont="1" applyBorder="1"/>
    <xf numFmtId="0" fontId="4" fillId="0" borderId="4" xfId="0" applyFont="1" applyBorder="1"/>
    <xf numFmtId="0" fontId="4" fillId="0" borderId="5" xfId="0" quotePrefix="1" applyFont="1" applyBorder="1" applyAlignment="1">
      <alignment horizontal="center"/>
    </xf>
    <xf numFmtId="14" fontId="4" fillId="0" borderId="5" xfId="0" applyNumberFormat="1" applyFont="1" applyBorder="1"/>
    <xf numFmtId="0" fontId="4" fillId="0" borderId="5" xfId="0" applyFont="1" applyBorder="1"/>
    <xf numFmtId="4" fontId="4" fillId="0" borderId="5" xfId="0" applyNumberFormat="1" applyFont="1" applyBorder="1"/>
    <xf numFmtId="4" fontId="4" fillId="0" borderId="6" xfId="0" applyNumberFormat="1" applyFont="1" applyBorder="1"/>
    <xf numFmtId="43" fontId="3" fillId="4" borderId="5" xfId="1" applyFont="1" applyFill="1" applyBorder="1"/>
    <xf numFmtId="43" fontId="3" fillId="0" borderId="0" xfId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3" fontId="8" fillId="0" borderId="0" xfId="1" applyFont="1" applyAlignme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43" fontId="6" fillId="0" borderId="0" xfId="1" applyFont="1"/>
    <xf numFmtId="0" fontId="8" fillId="0" borderId="0" xfId="0" applyFont="1"/>
    <xf numFmtId="43" fontId="8" fillId="0" borderId="0" xfId="1" applyFont="1"/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4365114" cy="893268"/>
    <xdr:pic>
      <xdr:nvPicPr>
        <xdr:cNvPr id="2" name="Imagen 1">
          <a:extLst>
            <a:ext uri="{FF2B5EF4-FFF2-40B4-BE49-F238E27FC236}">
              <a16:creationId xmlns:a16="http://schemas.microsoft.com/office/drawing/2014/main" id="{D1911300-27B0-486E-A625-B0346C128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4365114" cy="8932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85A60-CBDC-4833-9E05-5BBC553A5DF0}">
  <dimension ref="A1:T149"/>
  <sheetViews>
    <sheetView tabSelected="1" zoomScale="112" zoomScaleNormal="112" workbookViewId="0">
      <selection activeCell="I4" sqref="I4"/>
    </sheetView>
  </sheetViews>
  <sheetFormatPr baseColWidth="10" defaultRowHeight="14" x14ac:dyDescent="0.3"/>
  <cols>
    <col min="1" max="1" width="51.6328125" style="3" customWidth="1"/>
    <col min="2" max="2" width="10.54296875" style="42" customWidth="1"/>
    <col min="3" max="3" width="11" style="3" bestFit="1" customWidth="1"/>
    <col min="4" max="4" width="40.26953125" style="3" customWidth="1"/>
    <col min="5" max="5" width="20.6328125" style="3" customWidth="1"/>
    <col min="6" max="6" width="13.7265625" style="3" bestFit="1" customWidth="1"/>
    <col min="7" max="7" width="12.81640625" style="3" bestFit="1" customWidth="1"/>
    <col min="8" max="8" width="12.81640625" style="3" customWidth="1"/>
    <col min="9" max="9" width="12.81640625" style="3" bestFit="1" customWidth="1"/>
    <col min="10" max="11" width="11.7265625" style="3" bestFit="1" customWidth="1"/>
    <col min="12" max="12" width="12.81640625" style="3" bestFit="1" customWidth="1"/>
    <col min="13" max="13" width="14.1796875" style="3" customWidth="1"/>
    <col min="14" max="14" width="13.90625" style="3" customWidth="1"/>
    <col min="15" max="16384" width="10.90625" style="3"/>
  </cols>
  <sheetData>
    <row r="1" spans="1:14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14.5" thickBot="1" x14ac:dyDescent="0.35">
      <c r="A6" s="54" t="s">
        <v>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56" x14ac:dyDescent="0.3">
      <c r="A7" s="4" t="s">
        <v>2</v>
      </c>
      <c r="B7" s="5" t="s">
        <v>3</v>
      </c>
      <c r="C7" s="6" t="s">
        <v>4</v>
      </c>
      <c r="D7" s="5" t="s">
        <v>5</v>
      </c>
      <c r="E7" s="5" t="s">
        <v>6</v>
      </c>
      <c r="F7" s="6" t="s">
        <v>7</v>
      </c>
      <c r="G7" s="5" t="s">
        <v>8</v>
      </c>
      <c r="H7" s="5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7" t="s">
        <v>15</v>
      </c>
    </row>
    <row r="8" spans="1:14" x14ac:dyDescent="0.3">
      <c r="A8" s="8" t="s">
        <v>16</v>
      </c>
      <c r="B8" s="10"/>
      <c r="C8" s="9"/>
      <c r="D8" s="9"/>
      <c r="E8" s="9"/>
      <c r="F8" s="9"/>
      <c r="G8" s="9"/>
      <c r="H8" s="9"/>
      <c r="I8" s="11"/>
      <c r="J8" s="9"/>
      <c r="K8" s="9"/>
      <c r="L8" s="9"/>
      <c r="M8" s="9"/>
      <c r="N8" s="12"/>
    </row>
    <row r="9" spans="1:14" ht="28" x14ac:dyDescent="0.3">
      <c r="A9" s="13" t="s">
        <v>17</v>
      </c>
      <c r="B9" s="14" t="s">
        <v>18</v>
      </c>
      <c r="C9" s="15">
        <v>44110</v>
      </c>
      <c r="D9" s="16" t="s">
        <v>19</v>
      </c>
      <c r="E9" s="17" t="s">
        <v>20</v>
      </c>
      <c r="F9" s="18">
        <v>450000</v>
      </c>
      <c r="G9" s="18">
        <v>-97513.24</v>
      </c>
      <c r="H9" s="18">
        <v>-9334.68</v>
      </c>
      <c r="I9" s="18">
        <v>-4943.8</v>
      </c>
      <c r="J9" s="19">
        <v>0</v>
      </c>
      <c r="K9" s="19">
        <v>0</v>
      </c>
      <c r="L9" s="18">
        <f t="shared" ref="L9:L14" si="0">I9+H9+J9+K9</f>
        <v>-14278.48</v>
      </c>
      <c r="M9" s="18">
        <v>-111791.72</v>
      </c>
      <c r="N9" s="20">
        <v>338208.28</v>
      </c>
    </row>
    <row r="10" spans="1:14" ht="28" x14ac:dyDescent="0.3">
      <c r="A10" s="13" t="s">
        <v>21</v>
      </c>
      <c r="B10" s="14" t="s">
        <v>22</v>
      </c>
      <c r="C10" s="15">
        <v>44110</v>
      </c>
      <c r="D10" s="16" t="s">
        <v>23</v>
      </c>
      <c r="E10" s="17" t="s">
        <v>20</v>
      </c>
      <c r="F10" s="18">
        <v>225000</v>
      </c>
      <c r="G10" s="18">
        <v>-41982.53</v>
      </c>
      <c r="H10" s="18">
        <v>-6457.5</v>
      </c>
      <c r="I10" s="18">
        <v>-4943.8</v>
      </c>
      <c r="J10" s="19">
        <v>0</v>
      </c>
      <c r="K10" s="19">
        <v>0</v>
      </c>
      <c r="L10" s="18">
        <f t="shared" si="0"/>
        <v>-11401.3</v>
      </c>
      <c r="M10" s="18">
        <v>-53383.83</v>
      </c>
      <c r="N10" s="20">
        <v>171616.17</v>
      </c>
    </row>
    <row r="11" spans="1:14" x14ac:dyDescent="0.3">
      <c r="A11" s="13" t="s">
        <v>24</v>
      </c>
      <c r="B11" s="14" t="s">
        <v>22</v>
      </c>
      <c r="C11" s="15">
        <v>44123</v>
      </c>
      <c r="D11" s="16" t="s">
        <v>25</v>
      </c>
      <c r="E11" s="16" t="s">
        <v>26</v>
      </c>
      <c r="F11" s="18">
        <v>80000</v>
      </c>
      <c r="G11" s="18">
        <v>-7400.86</v>
      </c>
      <c r="H11" s="18">
        <v>-2296</v>
      </c>
      <c r="I11" s="18">
        <v>-2432</v>
      </c>
      <c r="J11" s="19">
        <v>0</v>
      </c>
      <c r="K11" s="19">
        <v>0</v>
      </c>
      <c r="L11" s="18">
        <f t="shared" si="0"/>
        <v>-4728</v>
      </c>
      <c r="M11" s="18">
        <v>-12128.86</v>
      </c>
      <c r="N11" s="20">
        <v>67871.14</v>
      </c>
    </row>
    <row r="12" spans="1:14" x14ac:dyDescent="0.3">
      <c r="A12" s="13" t="s">
        <v>27</v>
      </c>
      <c r="B12" s="14" t="s">
        <v>22</v>
      </c>
      <c r="C12" s="15">
        <v>44151</v>
      </c>
      <c r="D12" s="16" t="s">
        <v>28</v>
      </c>
      <c r="E12" s="16" t="s">
        <v>29</v>
      </c>
      <c r="F12" s="18">
        <v>85000</v>
      </c>
      <c r="G12" s="18">
        <v>-8576.98</v>
      </c>
      <c r="H12" s="18">
        <v>-2439.5</v>
      </c>
      <c r="I12" s="18">
        <v>-2584</v>
      </c>
      <c r="J12" s="19">
        <v>0</v>
      </c>
      <c r="K12" s="19">
        <v>0</v>
      </c>
      <c r="L12" s="18">
        <f t="shared" si="0"/>
        <v>-5023.5</v>
      </c>
      <c r="M12" s="18">
        <v>-13600.48</v>
      </c>
      <c r="N12" s="20">
        <v>71399.520000000004</v>
      </c>
    </row>
    <row r="13" spans="1:14" x14ac:dyDescent="0.3">
      <c r="A13" s="13" t="s">
        <v>30</v>
      </c>
      <c r="B13" s="14" t="s">
        <v>18</v>
      </c>
      <c r="C13" s="15">
        <v>44319</v>
      </c>
      <c r="D13" s="16" t="s">
        <v>31</v>
      </c>
      <c r="E13" s="16" t="s">
        <v>29</v>
      </c>
      <c r="F13" s="18">
        <v>25000</v>
      </c>
      <c r="G13" s="19">
        <v>0</v>
      </c>
      <c r="H13" s="16">
        <v>-717.5</v>
      </c>
      <c r="I13" s="16">
        <v>-760</v>
      </c>
      <c r="J13" s="19">
        <v>0</v>
      </c>
      <c r="K13" s="19">
        <v>0</v>
      </c>
      <c r="L13" s="18">
        <f t="shared" si="0"/>
        <v>-1477.5</v>
      </c>
      <c r="M13" s="18">
        <v>-1477.5</v>
      </c>
      <c r="N13" s="20">
        <v>23522.5</v>
      </c>
    </row>
    <row r="14" spans="1:14" x14ac:dyDescent="0.3">
      <c r="A14" s="13" t="s">
        <v>32</v>
      </c>
      <c r="B14" s="14" t="s">
        <v>18</v>
      </c>
      <c r="C14" s="15">
        <v>44124</v>
      </c>
      <c r="D14" s="16" t="s">
        <v>31</v>
      </c>
      <c r="E14" s="16" t="s">
        <v>29</v>
      </c>
      <c r="F14" s="18">
        <v>28500</v>
      </c>
      <c r="G14" s="19">
        <v>0</v>
      </c>
      <c r="H14" s="16">
        <v>-817.95</v>
      </c>
      <c r="I14" s="16">
        <v>-866.4</v>
      </c>
      <c r="J14" s="19">
        <v>0</v>
      </c>
      <c r="K14" s="19">
        <v>0</v>
      </c>
      <c r="L14" s="18">
        <f t="shared" si="0"/>
        <v>-1684.35</v>
      </c>
      <c r="M14" s="18">
        <v>-1684.35</v>
      </c>
      <c r="N14" s="20">
        <v>26815.65</v>
      </c>
    </row>
    <row r="15" spans="1:14" x14ac:dyDescent="0.3">
      <c r="A15" s="21" t="s">
        <v>33</v>
      </c>
      <c r="B15" s="14"/>
      <c r="C15" s="15"/>
      <c r="D15" s="16"/>
      <c r="E15" s="16"/>
      <c r="F15" s="22">
        <f>SUM(F9:F14)</f>
        <v>893500</v>
      </c>
      <c r="G15" s="22">
        <f>SUM(G9:G14)</f>
        <v>-155473.61000000002</v>
      </c>
      <c r="H15" s="22">
        <f>SUM(H9:H14)</f>
        <v>-22063.13</v>
      </c>
      <c r="I15" s="22">
        <f>SUM(I9:I14)</f>
        <v>-16530</v>
      </c>
      <c r="J15" s="19">
        <v>0</v>
      </c>
      <c r="K15" s="19">
        <v>0</v>
      </c>
      <c r="L15" s="22">
        <f>SUM(L9:L14)</f>
        <v>-38593.129999999997</v>
      </c>
      <c r="M15" s="22">
        <f>SUM(M9:M14)</f>
        <v>-194066.74</v>
      </c>
      <c r="N15" s="23">
        <f>SUM(N9:N14)</f>
        <v>699433.26000000013</v>
      </c>
    </row>
    <row r="16" spans="1:14" x14ac:dyDescent="0.3">
      <c r="A16" s="8" t="s">
        <v>34</v>
      </c>
      <c r="B16" s="24"/>
      <c r="C16" s="25"/>
      <c r="D16" s="9"/>
      <c r="E16" s="9"/>
      <c r="F16" s="26"/>
      <c r="G16" s="9"/>
      <c r="H16" s="9"/>
      <c r="I16" s="9"/>
      <c r="J16" s="9"/>
      <c r="K16" s="9"/>
      <c r="L16" s="9"/>
      <c r="M16" s="26"/>
      <c r="N16" s="27"/>
    </row>
    <row r="17" spans="1:14" x14ac:dyDescent="0.3">
      <c r="A17" s="13" t="s">
        <v>35</v>
      </c>
      <c r="B17" s="14" t="s">
        <v>22</v>
      </c>
      <c r="C17" s="15">
        <v>44075</v>
      </c>
      <c r="D17" s="16" t="s">
        <v>36</v>
      </c>
      <c r="E17" s="16" t="s">
        <v>26</v>
      </c>
      <c r="F17" s="18">
        <v>320010</v>
      </c>
      <c r="G17" s="18">
        <v>-65053.33</v>
      </c>
      <c r="H17" s="18">
        <v>-9184.2900000000009</v>
      </c>
      <c r="I17" s="18">
        <v>-4943.8</v>
      </c>
      <c r="J17" s="19">
        <v>0</v>
      </c>
      <c r="K17" s="19">
        <v>0</v>
      </c>
      <c r="L17" s="18">
        <f>I17+H17+J17+K17</f>
        <v>-14128.09</v>
      </c>
      <c r="M17" s="18">
        <v>-79181.42</v>
      </c>
      <c r="N17" s="20">
        <v>240828.58</v>
      </c>
    </row>
    <row r="18" spans="1:14" x14ac:dyDescent="0.3">
      <c r="A18" s="13" t="s">
        <v>37</v>
      </c>
      <c r="B18" s="14" t="s">
        <v>18</v>
      </c>
      <c r="C18" s="15">
        <v>44088</v>
      </c>
      <c r="D18" s="16" t="s">
        <v>38</v>
      </c>
      <c r="E18" s="16" t="s">
        <v>26</v>
      </c>
      <c r="F18" s="18">
        <v>175000</v>
      </c>
      <c r="G18" s="18">
        <v>-29841.279999999999</v>
      </c>
      <c r="H18" s="18">
        <v>-5022.5</v>
      </c>
      <c r="I18" s="18">
        <v>-4943.8</v>
      </c>
      <c r="J18" s="19">
        <v>0</v>
      </c>
      <c r="K18" s="19">
        <v>0</v>
      </c>
      <c r="L18" s="18">
        <f>I18+H18+J18+K18</f>
        <v>-9966.2999999999993</v>
      </c>
      <c r="M18" s="18">
        <v>-39807.58</v>
      </c>
      <c r="N18" s="20">
        <v>135192.42000000001</v>
      </c>
    </row>
    <row r="19" spans="1:14" x14ac:dyDescent="0.3">
      <c r="A19" s="13" t="s">
        <v>39</v>
      </c>
      <c r="B19" s="14" t="s">
        <v>22</v>
      </c>
      <c r="C19" s="15">
        <v>42248</v>
      </c>
      <c r="D19" s="16" t="s">
        <v>40</v>
      </c>
      <c r="E19" s="16" t="s">
        <v>26</v>
      </c>
      <c r="F19" s="18">
        <v>70000</v>
      </c>
      <c r="G19" s="18">
        <v>-5368.47</v>
      </c>
      <c r="H19" s="18">
        <v>-2009</v>
      </c>
      <c r="I19" s="18">
        <v>-2128</v>
      </c>
      <c r="J19" s="19">
        <v>0</v>
      </c>
      <c r="K19" s="19">
        <v>0</v>
      </c>
      <c r="L19" s="18">
        <f>I19+H19+J19+K19</f>
        <v>-4137</v>
      </c>
      <c r="M19" s="18">
        <v>-9505.4699999999993</v>
      </c>
      <c r="N19" s="20">
        <v>60494.53</v>
      </c>
    </row>
    <row r="20" spans="1:14" x14ac:dyDescent="0.3">
      <c r="A20" s="21" t="s">
        <v>33</v>
      </c>
      <c r="B20" s="28"/>
      <c r="C20" s="16"/>
      <c r="D20" s="16"/>
      <c r="E20" s="16"/>
      <c r="F20" s="22">
        <f>SUM(F17:F19)</f>
        <v>565010</v>
      </c>
      <c r="G20" s="22">
        <f>SUM(G17:G19)</f>
        <v>-100263.08</v>
      </c>
      <c r="H20" s="22">
        <f>SUM(H17:H19)</f>
        <v>-16215.79</v>
      </c>
      <c r="I20" s="22">
        <f>SUM(I17:I19)</f>
        <v>-12015.6</v>
      </c>
      <c r="J20" s="19">
        <v>0</v>
      </c>
      <c r="K20" s="19">
        <v>0</v>
      </c>
      <c r="L20" s="22">
        <f>SUM(L17:L19)</f>
        <v>-28231.39</v>
      </c>
      <c r="M20" s="22">
        <f>SUM(M17:M19)</f>
        <v>-128494.47</v>
      </c>
      <c r="N20" s="23">
        <f>SUM(N17:N19)</f>
        <v>436515.53</v>
      </c>
    </row>
    <row r="21" spans="1:14" x14ac:dyDescent="0.3">
      <c r="A21" s="8" t="s">
        <v>41</v>
      </c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2"/>
    </row>
    <row r="22" spans="1:14" x14ac:dyDescent="0.3">
      <c r="A22" s="13" t="s">
        <v>42</v>
      </c>
      <c r="B22" s="14" t="s">
        <v>18</v>
      </c>
      <c r="C22" s="15">
        <v>41153</v>
      </c>
      <c r="D22" s="16" t="s">
        <v>43</v>
      </c>
      <c r="E22" s="16" t="s">
        <v>26</v>
      </c>
      <c r="F22" s="18">
        <v>320010</v>
      </c>
      <c r="G22" s="18">
        <v>-65053.33</v>
      </c>
      <c r="H22" s="18">
        <v>-9184.2900000000009</v>
      </c>
      <c r="I22" s="18">
        <v>-4943.8</v>
      </c>
      <c r="J22" s="19">
        <v>0</v>
      </c>
      <c r="K22" s="18">
        <v>-20000</v>
      </c>
      <c r="L22" s="18">
        <f>I22+H22+J22+K22</f>
        <v>-34128.089999999997</v>
      </c>
      <c r="M22" s="18">
        <v>-99181.42</v>
      </c>
      <c r="N22" s="20">
        <v>220828.58</v>
      </c>
    </row>
    <row r="23" spans="1:14" x14ac:dyDescent="0.3">
      <c r="A23" s="13" t="s">
        <v>44</v>
      </c>
      <c r="B23" s="14" t="s">
        <v>18</v>
      </c>
      <c r="C23" s="15">
        <v>40087</v>
      </c>
      <c r="D23" s="16" t="s">
        <v>45</v>
      </c>
      <c r="E23" s="16" t="s">
        <v>26</v>
      </c>
      <c r="F23" s="18">
        <v>140000</v>
      </c>
      <c r="G23" s="18">
        <v>-21176.83</v>
      </c>
      <c r="H23" s="18">
        <v>-4018</v>
      </c>
      <c r="I23" s="18">
        <v>-4256</v>
      </c>
      <c r="J23" s="18">
        <v>-1350.12</v>
      </c>
      <c r="K23" s="19">
        <v>0</v>
      </c>
      <c r="L23" s="18">
        <f>I23+H23+J23+K23</f>
        <v>-9624.119999999999</v>
      </c>
      <c r="M23" s="18">
        <v>-30800.95</v>
      </c>
      <c r="N23" s="20">
        <v>109199.05</v>
      </c>
    </row>
    <row r="24" spans="1:14" x14ac:dyDescent="0.3">
      <c r="A24" s="13" t="s">
        <v>46</v>
      </c>
      <c r="B24" s="14" t="s">
        <v>22</v>
      </c>
      <c r="C24" s="15">
        <v>41334</v>
      </c>
      <c r="D24" s="16" t="s">
        <v>47</v>
      </c>
      <c r="E24" s="16" t="s">
        <v>26</v>
      </c>
      <c r="F24" s="18">
        <v>85000</v>
      </c>
      <c r="G24" s="18">
        <v>-8576.98</v>
      </c>
      <c r="H24" s="18">
        <v>-2439.5</v>
      </c>
      <c r="I24" s="18">
        <v>-2584</v>
      </c>
      <c r="J24" s="16"/>
      <c r="K24" s="19">
        <v>0</v>
      </c>
      <c r="L24" s="18">
        <f>I24+H24+J24+K24</f>
        <v>-5023.5</v>
      </c>
      <c r="M24" s="18">
        <v>-13600.48</v>
      </c>
      <c r="N24" s="20">
        <v>71399.520000000004</v>
      </c>
    </row>
    <row r="25" spans="1:14" x14ac:dyDescent="0.3">
      <c r="A25" s="13" t="s">
        <v>48</v>
      </c>
      <c r="B25" s="14" t="s">
        <v>22</v>
      </c>
      <c r="C25" s="15">
        <v>42156</v>
      </c>
      <c r="D25" s="16" t="s">
        <v>49</v>
      </c>
      <c r="E25" s="16" t="s">
        <v>26</v>
      </c>
      <c r="F25" s="18">
        <v>80000</v>
      </c>
      <c r="G25" s="18">
        <v>-7063.33</v>
      </c>
      <c r="H25" s="18">
        <v>-2296</v>
      </c>
      <c r="I25" s="18">
        <v>-2432</v>
      </c>
      <c r="J25" s="18">
        <v>-1350.12</v>
      </c>
      <c r="K25" s="19">
        <v>0</v>
      </c>
      <c r="L25" s="18">
        <f>I25+H25+J25+K25</f>
        <v>-6078.12</v>
      </c>
      <c r="M25" s="18">
        <v>-13141.45</v>
      </c>
      <c r="N25" s="20">
        <v>66858.55</v>
      </c>
    </row>
    <row r="26" spans="1:14" x14ac:dyDescent="0.3">
      <c r="A26" s="13" t="s">
        <v>50</v>
      </c>
      <c r="B26" s="14" t="s">
        <v>18</v>
      </c>
      <c r="C26" s="15">
        <v>44470</v>
      </c>
      <c r="D26" s="16" t="s">
        <v>51</v>
      </c>
      <c r="E26" s="16" t="s">
        <v>26</v>
      </c>
      <c r="F26" s="18">
        <v>50000</v>
      </c>
      <c r="G26" s="18">
        <v>-1854</v>
      </c>
      <c r="H26" s="18">
        <v>-1435</v>
      </c>
      <c r="I26" s="18">
        <v>-1520</v>
      </c>
      <c r="J26" s="19">
        <v>0</v>
      </c>
      <c r="K26" s="19">
        <v>0</v>
      </c>
      <c r="L26" s="18">
        <f>I26+H26+J26+K26</f>
        <v>-2955</v>
      </c>
      <c r="M26" s="18">
        <v>-4809</v>
      </c>
      <c r="N26" s="20">
        <v>45191</v>
      </c>
    </row>
    <row r="27" spans="1:14" x14ac:dyDescent="0.3">
      <c r="A27" s="21" t="s">
        <v>33</v>
      </c>
      <c r="B27" s="28"/>
      <c r="C27" s="16"/>
      <c r="D27" s="16"/>
      <c r="E27" s="16"/>
      <c r="F27" s="22">
        <f>SUM(F22:F26)</f>
        <v>675010</v>
      </c>
      <c r="G27" s="22">
        <f>SUM(G22:G26)</f>
        <v>-103724.47</v>
      </c>
      <c r="H27" s="22">
        <f>SUM(H22:H26)</f>
        <v>-19372.79</v>
      </c>
      <c r="I27" s="22">
        <f>SUM(I22:I26)</f>
        <v>-15735.8</v>
      </c>
      <c r="J27" s="22">
        <f>J23+J24+J25+J26</f>
        <v>-2700.24</v>
      </c>
      <c r="K27" s="22">
        <f>SUM(K22:K26)</f>
        <v>-20000</v>
      </c>
      <c r="L27" s="22">
        <f>SUM(L22:L26)</f>
        <v>-57808.829999999994</v>
      </c>
      <c r="M27" s="22">
        <f>SUM(M22:M26)</f>
        <v>-161533.30000000002</v>
      </c>
      <c r="N27" s="23">
        <f>SUM(N22:N26)</f>
        <v>513476.7</v>
      </c>
    </row>
    <row r="28" spans="1:14" x14ac:dyDescent="0.3">
      <c r="A28" s="8" t="s">
        <v>52</v>
      </c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2"/>
    </row>
    <row r="29" spans="1:14" x14ac:dyDescent="0.3">
      <c r="A29" s="13" t="s">
        <v>53</v>
      </c>
      <c r="B29" s="14" t="s">
        <v>22</v>
      </c>
      <c r="C29" s="15">
        <v>44088</v>
      </c>
      <c r="D29" s="16" t="s">
        <v>54</v>
      </c>
      <c r="E29" s="16" t="s">
        <v>26</v>
      </c>
      <c r="F29" s="18">
        <v>175000</v>
      </c>
      <c r="G29" s="18">
        <v>-29841.279999999999</v>
      </c>
      <c r="H29" s="18">
        <v>-5022.5</v>
      </c>
      <c r="I29" s="18">
        <v>-4943.8</v>
      </c>
      <c r="J29" s="19">
        <v>0</v>
      </c>
      <c r="K29" s="19">
        <v>0</v>
      </c>
      <c r="L29" s="18">
        <f t="shared" ref="L29:L38" si="1">I29+H29+J29+K29</f>
        <v>-9966.2999999999993</v>
      </c>
      <c r="M29" s="18">
        <v>-39807.58</v>
      </c>
      <c r="N29" s="20">
        <v>135192.42000000001</v>
      </c>
    </row>
    <row r="30" spans="1:14" x14ac:dyDescent="0.3">
      <c r="A30" s="13" t="s">
        <v>55</v>
      </c>
      <c r="B30" s="14" t="s">
        <v>18</v>
      </c>
      <c r="C30" s="15">
        <v>38231</v>
      </c>
      <c r="D30" s="16" t="s">
        <v>56</v>
      </c>
      <c r="E30" s="16" t="s">
        <v>26</v>
      </c>
      <c r="F30" s="18">
        <v>81300</v>
      </c>
      <c r="G30" s="18">
        <v>-7706.65</v>
      </c>
      <c r="H30" s="18">
        <v>-2333.31</v>
      </c>
      <c r="I30" s="18">
        <v>-2471.52</v>
      </c>
      <c r="J30" s="19">
        <v>0</v>
      </c>
      <c r="K30" s="19">
        <v>0</v>
      </c>
      <c r="L30" s="18">
        <f t="shared" si="1"/>
        <v>-4804.83</v>
      </c>
      <c r="M30" s="18">
        <v>-12511.48</v>
      </c>
      <c r="N30" s="20">
        <v>68788.52</v>
      </c>
    </row>
    <row r="31" spans="1:14" x14ac:dyDescent="0.3">
      <c r="A31" s="13" t="s">
        <v>57</v>
      </c>
      <c r="B31" s="14" t="s">
        <v>22</v>
      </c>
      <c r="C31" s="15">
        <v>39995</v>
      </c>
      <c r="D31" s="16" t="s">
        <v>58</v>
      </c>
      <c r="E31" s="16" t="s">
        <v>26</v>
      </c>
      <c r="F31" s="18">
        <v>75000</v>
      </c>
      <c r="G31" s="18">
        <v>-6309.37</v>
      </c>
      <c r="H31" s="18">
        <v>-2152.5</v>
      </c>
      <c r="I31" s="18">
        <v>-2280</v>
      </c>
      <c r="J31" s="19">
        <v>0</v>
      </c>
      <c r="K31" s="19">
        <v>0</v>
      </c>
      <c r="L31" s="18">
        <f t="shared" si="1"/>
        <v>-4432.5</v>
      </c>
      <c r="M31" s="18">
        <v>-10741.87</v>
      </c>
      <c r="N31" s="20">
        <v>64258.13</v>
      </c>
    </row>
    <row r="32" spans="1:14" x14ac:dyDescent="0.3">
      <c r="A32" s="13" t="s">
        <v>59</v>
      </c>
      <c r="B32" s="14" t="s">
        <v>22</v>
      </c>
      <c r="C32" s="15">
        <v>40603</v>
      </c>
      <c r="D32" s="16" t="s">
        <v>60</v>
      </c>
      <c r="E32" s="16" t="s">
        <v>26</v>
      </c>
      <c r="F32" s="18">
        <v>62500</v>
      </c>
      <c r="G32" s="18">
        <v>-3957.12</v>
      </c>
      <c r="H32" s="18">
        <v>-1793.75</v>
      </c>
      <c r="I32" s="18">
        <v>-1900</v>
      </c>
      <c r="J32" s="19">
        <v>0</v>
      </c>
      <c r="K32" s="19">
        <v>0</v>
      </c>
      <c r="L32" s="18">
        <f t="shared" si="1"/>
        <v>-3693.75</v>
      </c>
      <c r="M32" s="18">
        <v>-7650.87</v>
      </c>
      <c r="N32" s="20">
        <v>54849.13</v>
      </c>
    </row>
    <row r="33" spans="1:14" x14ac:dyDescent="0.3">
      <c r="A33" s="13" t="s">
        <v>61</v>
      </c>
      <c r="B33" s="14" t="s">
        <v>22</v>
      </c>
      <c r="C33" s="15">
        <v>43598</v>
      </c>
      <c r="D33" s="16" t="s">
        <v>60</v>
      </c>
      <c r="E33" s="16" t="s">
        <v>26</v>
      </c>
      <c r="F33" s="18">
        <v>50000</v>
      </c>
      <c r="G33" s="18">
        <v>-1854</v>
      </c>
      <c r="H33" s="18">
        <v>-1435</v>
      </c>
      <c r="I33" s="18">
        <v>-1520</v>
      </c>
      <c r="J33" s="19">
        <v>0</v>
      </c>
      <c r="K33" s="19">
        <v>0</v>
      </c>
      <c r="L33" s="18">
        <f t="shared" si="1"/>
        <v>-2955</v>
      </c>
      <c r="M33" s="18">
        <v>-4809</v>
      </c>
      <c r="N33" s="20">
        <v>45191</v>
      </c>
    </row>
    <row r="34" spans="1:14" x14ac:dyDescent="0.3">
      <c r="A34" s="13" t="s">
        <v>62</v>
      </c>
      <c r="B34" s="14" t="s">
        <v>22</v>
      </c>
      <c r="C34" s="15">
        <v>38231</v>
      </c>
      <c r="D34" s="16" t="s">
        <v>56</v>
      </c>
      <c r="E34" s="16" t="s">
        <v>63</v>
      </c>
      <c r="F34" s="18">
        <v>81000</v>
      </c>
      <c r="G34" s="18">
        <v>-7636.08</v>
      </c>
      <c r="H34" s="18">
        <v>-2324.6999999999998</v>
      </c>
      <c r="I34" s="18">
        <v>-2462.4</v>
      </c>
      <c r="J34" s="19">
        <v>0</v>
      </c>
      <c r="K34" s="19">
        <v>0</v>
      </c>
      <c r="L34" s="18">
        <f t="shared" si="1"/>
        <v>-4787.1000000000004</v>
      </c>
      <c r="M34" s="18">
        <v>-12423.18</v>
      </c>
      <c r="N34" s="20">
        <v>68576.820000000007</v>
      </c>
    </row>
    <row r="35" spans="1:14" x14ac:dyDescent="0.3">
      <c r="A35" s="13" t="s">
        <v>64</v>
      </c>
      <c r="B35" s="14" t="s">
        <v>18</v>
      </c>
      <c r="C35" s="15">
        <v>39845</v>
      </c>
      <c r="D35" s="16" t="s">
        <v>65</v>
      </c>
      <c r="E35" s="16" t="s">
        <v>26</v>
      </c>
      <c r="F35" s="18">
        <v>68800</v>
      </c>
      <c r="G35" s="18">
        <v>-4872.63</v>
      </c>
      <c r="H35" s="18">
        <v>-1974.56</v>
      </c>
      <c r="I35" s="18">
        <v>-2091.52</v>
      </c>
      <c r="J35" s="18">
        <v>-1350.12</v>
      </c>
      <c r="K35" s="19">
        <v>0</v>
      </c>
      <c r="L35" s="18">
        <f t="shared" si="1"/>
        <v>-5416.2</v>
      </c>
      <c r="M35" s="18">
        <v>-10288.83</v>
      </c>
      <c r="N35" s="20">
        <v>58511.17</v>
      </c>
    </row>
    <row r="36" spans="1:14" x14ac:dyDescent="0.3">
      <c r="A36" s="13" t="s">
        <v>66</v>
      </c>
      <c r="B36" s="14" t="s">
        <v>18</v>
      </c>
      <c r="C36" s="15">
        <v>44459</v>
      </c>
      <c r="D36" s="16" t="s">
        <v>67</v>
      </c>
      <c r="E36" s="16" t="s">
        <v>26</v>
      </c>
      <c r="F36" s="18">
        <v>80000</v>
      </c>
      <c r="G36" s="18">
        <v>-7400.86</v>
      </c>
      <c r="H36" s="18">
        <v>-2296</v>
      </c>
      <c r="I36" s="18">
        <v>-2432</v>
      </c>
      <c r="J36" s="19">
        <v>0</v>
      </c>
      <c r="K36" s="19">
        <v>0</v>
      </c>
      <c r="L36" s="18">
        <f t="shared" si="1"/>
        <v>-4728</v>
      </c>
      <c r="M36" s="18">
        <v>-12128.86</v>
      </c>
      <c r="N36" s="20">
        <v>67871.14</v>
      </c>
    </row>
    <row r="37" spans="1:14" x14ac:dyDescent="0.3">
      <c r="A37" s="13" t="s">
        <v>68</v>
      </c>
      <c r="B37" s="14" t="s">
        <v>22</v>
      </c>
      <c r="C37" s="15">
        <v>43598</v>
      </c>
      <c r="D37" s="16" t="s">
        <v>69</v>
      </c>
      <c r="E37" s="16" t="s">
        <v>26</v>
      </c>
      <c r="F37" s="18">
        <v>65000</v>
      </c>
      <c r="G37" s="18">
        <v>-4427.57</v>
      </c>
      <c r="H37" s="18">
        <v>-1865.5</v>
      </c>
      <c r="I37" s="18">
        <v>-1976</v>
      </c>
      <c r="J37" s="19">
        <v>0</v>
      </c>
      <c r="K37" s="19">
        <v>0</v>
      </c>
      <c r="L37" s="18">
        <f t="shared" si="1"/>
        <v>-3841.5</v>
      </c>
      <c r="M37" s="18">
        <v>-8269.07</v>
      </c>
      <c r="N37" s="20">
        <v>56730.93</v>
      </c>
    </row>
    <row r="38" spans="1:14" x14ac:dyDescent="0.3">
      <c r="A38" s="13" t="s">
        <v>70</v>
      </c>
      <c r="B38" s="14" t="s">
        <v>18</v>
      </c>
      <c r="C38" s="15">
        <v>44460</v>
      </c>
      <c r="D38" s="16" t="s">
        <v>69</v>
      </c>
      <c r="E38" s="16" t="s">
        <v>26</v>
      </c>
      <c r="F38" s="18">
        <v>80000</v>
      </c>
      <c r="G38" s="18">
        <v>-7400.86</v>
      </c>
      <c r="H38" s="18">
        <v>-2296</v>
      </c>
      <c r="I38" s="18">
        <v>-2432</v>
      </c>
      <c r="J38" s="19">
        <v>0</v>
      </c>
      <c r="K38" s="19">
        <v>0</v>
      </c>
      <c r="L38" s="18">
        <f t="shared" si="1"/>
        <v>-4728</v>
      </c>
      <c r="M38" s="18">
        <v>-12128.86</v>
      </c>
      <c r="N38" s="20">
        <v>67871.14</v>
      </c>
    </row>
    <row r="39" spans="1:14" x14ac:dyDescent="0.3">
      <c r="A39" s="21" t="s">
        <v>33</v>
      </c>
      <c r="B39" s="28"/>
      <c r="C39" s="16"/>
      <c r="D39" s="16"/>
      <c r="E39" s="16"/>
      <c r="F39" s="22">
        <f>SUM(F29:F38)</f>
        <v>818600</v>
      </c>
      <c r="G39" s="22">
        <f>SUM(G29:G38)</f>
        <v>-81406.42</v>
      </c>
      <c r="H39" s="22">
        <f>SUM(H29:H38)</f>
        <v>-23493.82</v>
      </c>
      <c r="I39" s="22">
        <f>SUM(I29:I38)</f>
        <v>-24509.239999999998</v>
      </c>
      <c r="J39" s="22">
        <f>SUM(J29:J38)</f>
        <v>-1350.12</v>
      </c>
      <c r="K39" s="19">
        <v>0</v>
      </c>
      <c r="L39" s="22">
        <f>SUM(L29:L38)</f>
        <v>-49353.179999999993</v>
      </c>
      <c r="M39" s="22">
        <f>SUM(M29:M38)</f>
        <v>-130759.60000000002</v>
      </c>
      <c r="N39" s="23">
        <f>SUM(N29:N38)</f>
        <v>687840.4</v>
      </c>
    </row>
    <row r="40" spans="1:14" x14ac:dyDescent="0.3">
      <c r="A40" s="8" t="s">
        <v>71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2"/>
    </row>
    <row r="41" spans="1:14" x14ac:dyDescent="0.3">
      <c r="A41" s="13" t="s">
        <v>72</v>
      </c>
      <c r="B41" s="14" t="s">
        <v>18</v>
      </c>
      <c r="C41" s="15">
        <v>36017</v>
      </c>
      <c r="D41" s="16" t="s">
        <v>38</v>
      </c>
      <c r="E41" s="16" t="s">
        <v>26</v>
      </c>
      <c r="F41" s="18">
        <v>320010</v>
      </c>
      <c r="G41" s="18">
        <v>-64715.8</v>
      </c>
      <c r="H41" s="18">
        <v>-9184.2900000000009</v>
      </c>
      <c r="I41" s="18">
        <v>-4943.8</v>
      </c>
      <c r="J41" s="18">
        <v>-1350.12</v>
      </c>
      <c r="K41" s="19">
        <v>0</v>
      </c>
      <c r="L41" s="18">
        <f t="shared" ref="L41:L47" si="2">I41+H41+J41+K41</f>
        <v>-15478.21</v>
      </c>
      <c r="M41" s="18">
        <v>-80194.009999999995</v>
      </c>
      <c r="N41" s="20">
        <v>239815.99</v>
      </c>
    </row>
    <row r="42" spans="1:14" x14ac:dyDescent="0.3">
      <c r="A42" s="13" t="s">
        <v>73</v>
      </c>
      <c r="B42" s="14" t="s">
        <v>22</v>
      </c>
      <c r="C42" s="15">
        <v>44136</v>
      </c>
      <c r="D42" s="16" t="s">
        <v>74</v>
      </c>
      <c r="E42" s="16" t="s">
        <v>26</v>
      </c>
      <c r="F42" s="18">
        <v>160000</v>
      </c>
      <c r="G42" s="18">
        <v>-26218.86</v>
      </c>
      <c r="H42" s="18">
        <v>-4592</v>
      </c>
      <c r="I42" s="18">
        <v>-4864</v>
      </c>
      <c r="J42" s="19">
        <v>0</v>
      </c>
      <c r="K42" s="19">
        <v>0</v>
      </c>
      <c r="L42" s="18">
        <f t="shared" si="2"/>
        <v>-9456</v>
      </c>
      <c r="M42" s="18">
        <v>-35674.86</v>
      </c>
      <c r="N42" s="20">
        <v>124325.14</v>
      </c>
    </row>
    <row r="43" spans="1:14" x14ac:dyDescent="0.3">
      <c r="A43" s="13" t="s">
        <v>75</v>
      </c>
      <c r="B43" s="14" t="s">
        <v>18</v>
      </c>
      <c r="C43" s="15">
        <v>38272</v>
      </c>
      <c r="D43" s="16" t="s">
        <v>76</v>
      </c>
      <c r="E43" s="16" t="s">
        <v>26</v>
      </c>
      <c r="F43" s="18">
        <v>150000</v>
      </c>
      <c r="G43" s="18">
        <v>-23866.61</v>
      </c>
      <c r="H43" s="18">
        <v>-4305</v>
      </c>
      <c r="I43" s="18">
        <v>-4560</v>
      </c>
      <c r="J43" s="19">
        <v>0</v>
      </c>
      <c r="K43" s="19">
        <v>0</v>
      </c>
      <c r="L43" s="18">
        <f t="shared" si="2"/>
        <v>-8865</v>
      </c>
      <c r="M43" s="18">
        <v>-32731.61</v>
      </c>
      <c r="N43" s="20">
        <v>117268.39</v>
      </c>
    </row>
    <row r="44" spans="1:14" x14ac:dyDescent="0.3">
      <c r="A44" s="13" t="s">
        <v>77</v>
      </c>
      <c r="B44" s="14" t="s">
        <v>22</v>
      </c>
      <c r="C44" s="15">
        <v>43411</v>
      </c>
      <c r="D44" s="16" t="s">
        <v>78</v>
      </c>
      <c r="E44" s="16" t="s">
        <v>26</v>
      </c>
      <c r="F44" s="18">
        <v>65000</v>
      </c>
      <c r="G44" s="18">
        <v>-4427.57</v>
      </c>
      <c r="H44" s="18">
        <v>-1865.5</v>
      </c>
      <c r="I44" s="18">
        <v>-1976</v>
      </c>
      <c r="J44" s="19">
        <v>0</v>
      </c>
      <c r="K44" s="19">
        <v>0</v>
      </c>
      <c r="L44" s="18">
        <f t="shared" si="2"/>
        <v>-3841.5</v>
      </c>
      <c r="M44" s="18">
        <v>-8269.07</v>
      </c>
      <c r="N44" s="20">
        <v>56730.93</v>
      </c>
    </row>
    <row r="45" spans="1:14" x14ac:dyDescent="0.3">
      <c r="A45" s="13" t="s">
        <v>79</v>
      </c>
      <c r="B45" s="14" t="s">
        <v>22</v>
      </c>
      <c r="C45" s="15">
        <v>41275</v>
      </c>
      <c r="D45" s="16" t="s">
        <v>78</v>
      </c>
      <c r="E45" s="16" t="s">
        <v>26</v>
      </c>
      <c r="F45" s="18">
        <v>70200</v>
      </c>
      <c r="G45" s="18">
        <v>-5406.11</v>
      </c>
      <c r="H45" s="18">
        <v>-2014.74</v>
      </c>
      <c r="I45" s="18">
        <v>-2134.08</v>
      </c>
      <c r="J45" s="19">
        <v>0</v>
      </c>
      <c r="K45" s="19">
        <v>0</v>
      </c>
      <c r="L45" s="18">
        <f t="shared" si="2"/>
        <v>-4148.82</v>
      </c>
      <c r="M45" s="18">
        <v>-9554.93</v>
      </c>
      <c r="N45" s="20">
        <v>60645.07</v>
      </c>
    </row>
    <row r="46" spans="1:14" x14ac:dyDescent="0.3">
      <c r="A46" s="13" t="s">
        <v>80</v>
      </c>
      <c r="B46" s="14" t="s">
        <v>22</v>
      </c>
      <c r="C46" s="15">
        <v>44470</v>
      </c>
      <c r="D46" s="16" t="s">
        <v>81</v>
      </c>
      <c r="E46" s="16" t="s">
        <v>26</v>
      </c>
      <c r="F46" s="18">
        <v>55000</v>
      </c>
      <c r="G46" s="18">
        <v>-2559.6799999999998</v>
      </c>
      <c r="H46" s="18">
        <v>-1578.5</v>
      </c>
      <c r="I46" s="18">
        <v>-1672</v>
      </c>
      <c r="J46" s="19">
        <v>0</v>
      </c>
      <c r="K46" s="19">
        <v>0</v>
      </c>
      <c r="L46" s="18">
        <f t="shared" si="2"/>
        <v>-3250.5</v>
      </c>
      <c r="M46" s="18">
        <v>-5810.18</v>
      </c>
      <c r="N46" s="20">
        <v>49189.82</v>
      </c>
    </row>
    <row r="47" spans="1:14" ht="28" x14ac:dyDescent="0.3">
      <c r="A47" s="13" t="s">
        <v>82</v>
      </c>
      <c r="B47" s="14" t="s">
        <v>18</v>
      </c>
      <c r="C47" s="15">
        <v>43252</v>
      </c>
      <c r="D47" s="16" t="s">
        <v>31</v>
      </c>
      <c r="E47" s="17" t="s">
        <v>83</v>
      </c>
      <c r="F47" s="18">
        <v>25000</v>
      </c>
      <c r="G47" s="19">
        <v>0</v>
      </c>
      <c r="H47" s="16">
        <v>-717.5</v>
      </c>
      <c r="I47" s="16">
        <v>-760</v>
      </c>
      <c r="J47" s="19">
        <v>0</v>
      </c>
      <c r="K47" s="19">
        <v>0</v>
      </c>
      <c r="L47" s="18">
        <f t="shared" si="2"/>
        <v>-1477.5</v>
      </c>
      <c r="M47" s="18">
        <v>-1477.5</v>
      </c>
      <c r="N47" s="20">
        <v>23522.5</v>
      </c>
    </row>
    <row r="48" spans="1:14" x14ac:dyDescent="0.3">
      <c r="A48" s="21" t="s">
        <v>33</v>
      </c>
      <c r="B48" s="28"/>
      <c r="C48" s="16"/>
      <c r="D48" s="16"/>
      <c r="E48" s="16"/>
      <c r="F48" s="22">
        <f>SUM(F41:F47)</f>
        <v>845210</v>
      </c>
      <c r="G48" s="22">
        <f>SUM(G41:G47)</f>
        <v>-127194.62999999999</v>
      </c>
      <c r="H48" s="22">
        <f>SUM(H41:H47)</f>
        <v>-24257.530000000002</v>
      </c>
      <c r="I48" s="22">
        <f>SUM(I41:I47)</f>
        <v>-20909.879999999997</v>
      </c>
      <c r="J48" s="22">
        <f>SUM(J41:J47)</f>
        <v>-1350.12</v>
      </c>
      <c r="K48" s="19">
        <v>0</v>
      </c>
      <c r="L48" s="22">
        <f>SUM(L41:L47)</f>
        <v>-46517.53</v>
      </c>
      <c r="M48" s="22">
        <f>SUM(M41:M47)</f>
        <v>-173712.15999999997</v>
      </c>
      <c r="N48" s="23">
        <f>SUM(N41:N47)</f>
        <v>671497.84</v>
      </c>
    </row>
    <row r="49" spans="1:14" x14ac:dyDescent="0.3">
      <c r="A49" s="8" t="s">
        <v>84</v>
      </c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2"/>
    </row>
    <row r="50" spans="1:14" x14ac:dyDescent="0.3">
      <c r="A50" s="13" t="s">
        <v>85</v>
      </c>
      <c r="B50" s="14" t="s">
        <v>22</v>
      </c>
      <c r="C50" s="15">
        <v>44136</v>
      </c>
      <c r="D50" s="16" t="s">
        <v>54</v>
      </c>
      <c r="E50" s="16" t="s">
        <v>26</v>
      </c>
      <c r="F50" s="18">
        <v>150000</v>
      </c>
      <c r="G50" s="18">
        <v>-23529.08</v>
      </c>
      <c r="H50" s="18">
        <v>-4305</v>
      </c>
      <c r="I50" s="18">
        <v>-4560</v>
      </c>
      <c r="J50" s="18">
        <v>-1350.12</v>
      </c>
      <c r="K50" s="19">
        <v>0</v>
      </c>
      <c r="L50" s="18">
        <f>I50+H50+J50+K50</f>
        <v>-10215.119999999999</v>
      </c>
      <c r="M50" s="18">
        <v>-33744.199999999997</v>
      </c>
      <c r="N50" s="20">
        <v>116255.8</v>
      </c>
    </row>
    <row r="51" spans="1:14" x14ac:dyDescent="0.3">
      <c r="A51" s="13" t="s">
        <v>86</v>
      </c>
      <c r="B51" s="14" t="s">
        <v>18</v>
      </c>
      <c r="C51" s="15">
        <v>44166</v>
      </c>
      <c r="D51" s="16" t="s">
        <v>87</v>
      </c>
      <c r="E51" s="16" t="s">
        <v>26</v>
      </c>
      <c r="F51" s="18">
        <v>80000</v>
      </c>
      <c r="G51" s="18">
        <v>-7400.86</v>
      </c>
      <c r="H51" s="18">
        <v>-2296</v>
      </c>
      <c r="I51" s="18">
        <v>-2432</v>
      </c>
      <c r="J51" s="19">
        <v>0</v>
      </c>
      <c r="K51" s="19">
        <v>0</v>
      </c>
      <c r="L51" s="18">
        <f>I51+H51+J51+K51</f>
        <v>-4728</v>
      </c>
      <c r="M51" s="18">
        <v>-12128.86</v>
      </c>
      <c r="N51" s="20">
        <v>67871.14</v>
      </c>
    </row>
    <row r="52" spans="1:14" x14ac:dyDescent="0.3">
      <c r="A52" s="13" t="s">
        <v>88</v>
      </c>
      <c r="B52" s="14" t="s">
        <v>22</v>
      </c>
      <c r="C52" s="15">
        <v>38504</v>
      </c>
      <c r="D52" s="16" t="s">
        <v>40</v>
      </c>
      <c r="E52" s="16" t="s">
        <v>26</v>
      </c>
      <c r="F52" s="18">
        <v>60000</v>
      </c>
      <c r="G52" s="18">
        <v>-3486.67</v>
      </c>
      <c r="H52" s="18">
        <v>-1722</v>
      </c>
      <c r="I52" s="18">
        <v>-1824</v>
      </c>
      <c r="J52" s="19">
        <v>0</v>
      </c>
      <c r="K52" s="19">
        <v>0</v>
      </c>
      <c r="L52" s="18">
        <f>I52+H52+J52+K52</f>
        <v>-3546</v>
      </c>
      <c r="M52" s="18">
        <v>-7032.67</v>
      </c>
      <c r="N52" s="20">
        <v>52967.33</v>
      </c>
    </row>
    <row r="53" spans="1:14" x14ac:dyDescent="0.3">
      <c r="A53" s="13" t="s">
        <v>89</v>
      </c>
      <c r="B53" s="14" t="s">
        <v>22</v>
      </c>
      <c r="C53" s="15">
        <v>41275</v>
      </c>
      <c r="D53" s="16" t="s">
        <v>40</v>
      </c>
      <c r="E53" s="16" t="s">
        <v>26</v>
      </c>
      <c r="F53" s="18">
        <v>60000</v>
      </c>
      <c r="G53" s="18">
        <v>-3486.67</v>
      </c>
      <c r="H53" s="18">
        <v>-1722</v>
      </c>
      <c r="I53" s="18">
        <v>-1824</v>
      </c>
      <c r="J53" s="19">
        <v>0</v>
      </c>
      <c r="K53" s="19">
        <v>0</v>
      </c>
      <c r="L53" s="18">
        <f>I53+H53+J53+K53</f>
        <v>-3546</v>
      </c>
      <c r="M53" s="18">
        <v>-7032.67</v>
      </c>
      <c r="N53" s="20">
        <v>52967.33</v>
      </c>
    </row>
    <row r="54" spans="1:14" x14ac:dyDescent="0.3">
      <c r="A54" s="21" t="s">
        <v>33</v>
      </c>
      <c r="B54" s="14"/>
      <c r="C54" s="15"/>
      <c r="D54" s="16"/>
      <c r="E54" s="16"/>
      <c r="F54" s="22">
        <f>SUM(F50:F53)</f>
        <v>350000</v>
      </c>
      <c r="G54" s="22">
        <f>SUM(G50:G53)</f>
        <v>-37903.279999999999</v>
      </c>
      <c r="H54" s="22">
        <f>SUM(H50:H53)</f>
        <v>-10045</v>
      </c>
      <c r="I54" s="22">
        <f>SUM(I50:I53)</f>
        <v>-10640</v>
      </c>
      <c r="J54" s="22">
        <f>SUM(J50:J53)</f>
        <v>-1350.12</v>
      </c>
      <c r="K54" s="19">
        <v>0</v>
      </c>
      <c r="L54" s="22">
        <f>SUM(L50:L53)</f>
        <v>-22035.119999999999</v>
      </c>
      <c r="M54" s="22">
        <f>SUM(M50:M53)</f>
        <v>-59938.399999999994</v>
      </c>
      <c r="N54" s="23">
        <f>SUM(N50:N53)</f>
        <v>290061.60000000003</v>
      </c>
    </row>
    <row r="55" spans="1:14" x14ac:dyDescent="0.3">
      <c r="A55" s="8" t="s">
        <v>90</v>
      </c>
      <c r="B55" s="24"/>
      <c r="C55" s="25"/>
      <c r="D55" s="9"/>
      <c r="E55" s="9"/>
      <c r="F55" s="26"/>
      <c r="G55" s="26"/>
      <c r="H55" s="26"/>
      <c r="I55" s="26"/>
      <c r="J55" s="9"/>
      <c r="K55" s="9"/>
      <c r="L55" s="9"/>
      <c r="M55" s="26"/>
      <c r="N55" s="27"/>
    </row>
    <row r="56" spans="1:14" x14ac:dyDescent="0.3">
      <c r="A56" s="13" t="s">
        <v>91</v>
      </c>
      <c r="B56" s="14" t="s">
        <v>18</v>
      </c>
      <c r="C56" s="15">
        <v>38615</v>
      </c>
      <c r="D56" s="16" t="s">
        <v>92</v>
      </c>
      <c r="E56" s="16" t="s">
        <v>26</v>
      </c>
      <c r="F56" s="18">
        <v>148100</v>
      </c>
      <c r="G56" s="18">
        <v>-23082.15</v>
      </c>
      <c r="H56" s="18">
        <v>-4250.47</v>
      </c>
      <c r="I56" s="18">
        <v>-4502.24</v>
      </c>
      <c r="J56" s="18">
        <v>-1350.12</v>
      </c>
      <c r="K56" s="19">
        <v>0</v>
      </c>
      <c r="L56" s="18">
        <f>I56+H56+J56+K56</f>
        <v>-10102.829999999998</v>
      </c>
      <c r="M56" s="18">
        <v>-33184.980000000003</v>
      </c>
      <c r="N56" s="20">
        <v>114915.02</v>
      </c>
    </row>
    <row r="57" spans="1:14" x14ac:dyDescent="0.3">
      <c r="A57" s="13" t="s">
        <v>93</v>
      </c>
      <c r="B57" s="14" t="s">
        <v>18</v>
      </c>
      <c r="C57" s="15">
        <v>44089</v>
      </c>
      <c r="D57" s="16" t="s">
        <v>25</v>
      </c>
      <c r="E57" s="16" t="s">
        <v>26</v>
      </c>
      <c r="F57" s="18">
        <v>140000</v>
      </c>
      <c r="G57" s="18">
        <v>-21176.83</v>
      </c>
      <c r="H57" s="18">
        <v>-4018</v>
      </c>
      <c r="I57" s="18">
        <v>-4256</v>
      </c>
      <c r="J57" s="18">
        <v>-1350.12</v>
      </c>
      <c r="K57" s="19">
        <v>0</v>
      </c>
      <c r="L57" s="18">
        <f>I57+H57+J57+K57</f>
        <v>-9624.119999999999</v>
      </c>
      <c r="M57" s="18">
        <v>-30800.95</v>
      </c>
      <c r="N57" s="20">
        <v>109199.05</v>
      </c>
    </row>
    <row r="58" spans="1:14" x14ac:dyDescent="0.3">
      <c r="A58" s="21" t="s">
        <v>33</v>
      </c>
      <c r="B58" s="14"/>
      <c r="C58" s="15"/>
      <c r="D58" s="16"/>
      <c r="E58" s="16"/>
      <c r="F58" s="22">
        <f>SUM(F56:F57)</f>
        <v>288100</v>
      </c>
      <c r="G58" s="22">
        <f>SUM(G56:G57)</f>
        <v>-44258.98</v>
      </c>
      <c r="H58" s="22">
        <f>SUM(H56:H57)</f>
        <v>-8268.4700000000012</v>
      </c>
      <c r="I58" s="22">
        <f>SUM(I56:I57)</f>
        <v>-8758.24</v>
      </c>
      <c r="J58" s="22">
        <f>SUM(J56:J57)</f>
        <v>-2700.24</v>
      </c>
      <c r="K58" s="19">
        <v>0</v>
      </c>
      <c r="L58" s="22">
        <f>SUM(L56:L57)</f>
        <v>-19726.949999999997</v>
      </c>
      <c r="M58" s="22">
        <f>SUM(M56:M57)</f>
        <v>-63985.930000000008</v>
      </c>
      <c r="N58" s="23">
        <f>SUM(N56:N57)</f>
        <v>224114.07</v>
      </c>
    </row>
    <row r="59" spans="1:14" x14ac:dyDescent="0.3">
      <c r="A59" s="8" t="s">
        <v>94</v>
      </c>
      <c r="B59" s="24"/>
      <c r="C59" s="25"/>
      <c r="D59" s="9"/>
      <c r="E59" s="9"/>
      <c r="F59" s="26"/>
      <c r="G59" s="26"/>
      <c r="H59" s="26"/>
      <c r="I59" s="26"/>
      <c r="J59" s="9"/>
      <c r="K59" s="9"/>
      <c r="L59" s="9"/>
      <c r="M59" s="26"/>
      <c r="N59" s="27"/>
    </row>
    <row r="60" spans="1:14" x14ac:dyDescent="0.3">
      <c r="A60" s="13" t="s">
        <v>95</v>
      </c>
      <c r="B60" s="14" t="s">
        <v>22</v>
      </c>
      <c r="C60" s="15">
        <v>35916</v>
      </c>
      <c r="D60" s="16" t="s">
        <v>96</v>
      </c>
      <c r="E60" s="16" t="s">
        <v>26</v>
      </c>
      <c r="F60" s="18">
        <v>110000</v>
      </c>
      <c r="G60" s="18">
        <v>-13782.55</v>
      </c>
      <c r="H60" s="18">
        <v>-3157</v>
      </c>
      <c r="I60" s="18">
        <v>-3344</v>
      </c>
      <c r="J60" s="18">
        <v>-2700.24</v>
      </c>
      <c r="K60" s="19">
        <v>0</v>
      </c>
      <c r="L60" s="18">
        <f>I60+H60+J60+K60</f>
        <v>-9201.24</v>
      </c>
      <c r="M60" s="18">
        <v>-22983.79</v>
      </c>
      <c r="N60" s="20">
        <v>87016.21</v>
      </c>
    </row>
    <row r="61" spans="1:14" x14ac:dyDescent="0.3">
      <c r="A61" s="13" t="s">
        <v>97</v>
      </c>
      <c r="B61" s="14" t="s">
        <v>22</v>
      </c>
      <c r="C61" s="15">
        <v>44348</v>
      </c>
      <c r="D61" s="16" t="s">
        <v>40</v>
      </c>
      <c r="E61" s="16" t="s">
        <v>26</v>
      </c>
      <c r="F61" s="18">
        <v>60000</v>
      </c>
      <c r="G61" s="18">
        <v>-3486.67</v>
      </c>
      <c r="H61" s="18">
        <v>-1722</v>
      </c>
      <c r="I61" s="18">
        <v>-1824</v>
      </c>
      <c r="J61" s="19">
        <v>0</v>
      </c>
      <c r="K61" s="19">
        <v>0</v>
      </c>
      <c r="L61" s="18">
        <f>I61+H61+J61+K61</f>
        <v>-3546</v>
      </c>
      <c r="M61" s="18">
        <v>-7032.67</v>
      </c>
      <c r="N61" s="20">
        <v>52967.33</v>
      </c>
    </row>
    <row r="62" spans="1:14" x14ac:dyDescent="0.3">
      <c r="A62" s="21" t="s">
        <v>33</v>
      </c>
      <c r="B62" s="14"/>
      <c r="C62" s="15"/>
      <c r="D62" s="16"/>
      <c r="E62" s="16"/>
      <c r="F62" s="22">
        <f>SUM(F60:F61)</f>
        <v>170000</v>
      </c>
      <c r="G62" s="22">
        <f>SUM(G60:G61)</f>
        <v>-17269.22</v>
      </c>
      <c r="H62" s="22">
        <f>SUM(H60:H61)</f>
        <v>-4879</v>
      </c>
      <c r="I62" s="22">
        <f>SUM(I60:I61)</f>
        <v>-5168</v>
      </c>
      <c r="J62" s="22">
        <f>SUM(J60:J61)</f>
        <v>-2700.24</v>
      </c>
      <c r="K62" s="19">
        <v>0</v>
      </c>
      <c r="L62" s="22">
        <f>SUM(L60:L61)</f>
        <v>-12747.24</v>
      </c>
      <c r="M62" s="22">
        <f>SUM(M60:M61)</f>
        <v>-30016.46</v>
      </c>
      <c r="N62" s="23">
        <f>SUM(N60:N61)</f>
        <v>139983.54</v>
      </c>
    </row>
    <row r="63" spans="1:14" x14ac:dyDescent="0.3">
      <c r="A63" s="8" t="s">
        <v>98</v>
      </c>
      <c r="B63" s="24"/>
      <c r="C63" s="25"/>
      <c r="D63" s="9"/>
      <c r="E63" s="9"/>
      <c r="F63" s="29"/>
      <c r="G63" s="29"/>
      <c r="H63" s="29"/>
      <c r="I63" s="29"/>
      <c r="J63" s="29"/>
      <c r="K63" s="30"/>
      <c r="L63" s="29"/>
      <c r="M63" s="29"/>
      <c r="N63" s="31"/>
    </row>
    <row r="64" spans="1:14" x14ac:dyDescent="0.3">
      <c r="A64" s="13" t="s">
        <v>99</v>
      </c>
      <c r="B64" s="14" t="s">
        <v>22</v>
      </c>
      <c r="C64" s="15">
        <v>38231</v>
      </c>
      <c r="D64" s="16" t="s">
        <v>100</v>
      </c>
      <c r="E64" s="16" t="s">
        <v>26</v>
      </c>
      <c r="F64" s="18">
        <v>70000</v>
      </c>
      <c r="G64" s="18">
        <v>-5368.47</v>
      </c>
      <c r="H64" s="18">
        <v>-2009</v>
      </c>
      <c r="I64" s="18">
        <v>-2128</v>
      </c>
      <c r="J64" s="19">
        <v>0</v>
      </c>
      <c r="K64" s="19">
        <v>0</v>
      </c>
      <c r="L64" s="18">
        <f>I64+H64+J64+K64</f>
        <v>-4137</v>
      </c>
      <c r="M64" s="18">
        <v>-9505.4699999999993</v>
      </c>
      <c r="N64" s="20">
        <v>60494.53</v>
      </c>
    </row>
    <row r="65" spans="1:14" x14ac:dyDescent="0.3">
      <c r="A65" s="13" t="s">
        <v>101</v>
      </c>
      <c r="B65" s="14" t="s">
        <v>22</v>
      </c>
      <c r="C65" s="15">
        <v>44470</v>
      </c>
      <c r="D65" s="16" t="s">
        <v>102</v>
      </c>
      <c r="E65" s="16" t="s">
        <v>26</v>
      </c>
      <c r="F65" s="18">
        <v>30000</v>
      </c>
      <c r="G65" s="19">
        <v>0</v>
      </c>
      <c r="H65" s="16">
        <v>-861</v>
      </c>
      <c r="I65" s="16">
        <v>-912</v>
      </c>
      <c r="J65" s="19">
        <v>0</v>
      </c>
      <c r="K65" s="19">
        <v>0</v>
      </c>
      <c r="L65" s="18">
        <f>I65+H65+J65+K65</f>
        <v>-1773</v>
      </c>
      <c r="M65" s="18">
        <v>-1773</v>
      </c>
      <c r="N65" s="20">
        <v>28227</v>
      </c>
    </row>
    <row r="66" spans="1:14" x14ac:dyDescent="0.3">
      <c r="A66" s="21" t="s">
        <v>33</v>
      </c>
      <c r="B66" s="14"/>
      <c r="C66" s="15"/>
      <c r="D66" s="16"/>
      <c r="E66" s="16"/>
      <c r="F66" s="22">
        <f>SUM(F64:F65)</f>
        <v>100000</v>
      </c>
      <c r="G66" s="22">
        <f>SUM(G64:G65)</f>
        <v>-5368.47</v>
      </c>
      <c r="H66" s="22">
        <f>SUM(H64:H65)</f>
        <v>-2870</v>
      </c>
      <c r="I66" s="22">
        <f>SUM(I64:I65)</f>
        <v>-3040</v>
      </c>
      <c r="J66" s="19">
        <v>0</v>
      </c>
      <c r="K66" s="19">
        <v>0</v>
      </c>
      <c r="L66" s="22">
        <f>SUM(L64:L65)</f>
        <v>-5910</v>
      </c>
      <c r="M66" s="22">
        <f>SUM(M64:M65)</f>
        <v>-11278.47</v>
      </c>
      <c r="N66" s="23">
        <f>SUM(N64:N65)</f>
        <v>88721.53</v>
      </c>
    </row>
    <row r="67" spans="1:14" x14ac:dyDescent="0.3">
      <c r="A67" s="8" t="s">
        <v>103</v>
      </c>
      <c r="B67" s="24"/>
      <c r="C67" s="25"/>
      <c r="D67" s="9"/>
      <c r="E67" s="9"/>
      <c r="F67" s="29"/>
      <c r="G67" s="29"/>
      <c r="H67" s="29"/>
      <c r="I67" s="29"/>
      <c r="J67" s="29"/>
      <c r="K67" s="30"/>
      <c r="L67" s="30"/>
      <c r="M67" s="29"/>
      <c r="N67" s="31"/>
    </row>
    <row r="68" spans="1:14" x14ac:dyDescent="0.3">
      <c r="A68" s="13" t="s">
        <v>104</v>
      </c>
      <c r="B68" s="14" t="s">
        <v>18</v>
      </c>
      <c r="C68" s="15">
        <v>44136</v>
      </c>
      <c r="D68" s="16" t="s">
        <v>38</v>
      </c>
      <c r="E68" s="16" t="s">
        <v>26</v>
      </c>
      <c r="F68" s="18">
        <v>175000</v>
      </c>
      <c r="G68" s="18">
        <v>-29841.279999999999</v>
      </c>
      <c r="H68" s="18">
        <v>-5022.5</v>
      </c>
      <c r="I68" s="18">
        <v>-4943.8</v>
      </c>
      <c r="J68" s="32">
        <v>0</v>
      </c>
      <c r="K68" s="19">
        <v>0</v>
      </c>
      <c r="L68" s="18">
        <f t="shared" ref="L68:L73" si="3">I68+H68+J68+K68</f>
        <v>-9966.2999999999993</v>
      </c>
      <c r="M68" s="18">
        <v>-39807.58</v>
      </c>
      <c r="N68" s="20">
        <v>135192.42000000001</v>
      </c>
    </row>
    <row r="69" spans="1:14" x14ac:dyDescent="0.3">
      <c r="A69" s="13" t="s">
        <v>105</v>
      </c>
      <c r="B69" s="14" t="s">
        <v>18</v>
      </c>
      <c r="C69" s="15">
        <v>38687</v>
      </c>
      <c r="D69" s="16" t="s">
        <v>106</v>
      </c>
      <c r="E69" s="16" t="s">
        <v>26</v>
      </c>
      <c r="F69" s="18">
        <v>110000</v>
      </c>
      <c r="G69" s="18">
        <v>-14457.61</v>
      </c>
      <c r="H69" s="18">
        <v>-3157</v>
      </c>
      <c r="I69" s="18">
        <v>-3344</v>
      </c>
      <c r="J69" s="32">
        <v>0</v>
      </c>
      <c r="K69" s="19">
        <v>0</v>
      </c>
      <c r="L69" s="18">
        <f t="shared" si="3"/>
        <v>-6501</v>
      </c>
      <c r="M69" s="18">
        <v>-20958.61</v>
      </c>
      <c r="N69" s="20">
        <v>89041.39</v>
      </c>
    </row>
    <row r="70" spans="1:14" x14ac:dyDescent="0.3">
      <c r="A70" s="13" t="s">
        <v>107</v>
      </c>
      <c r="B70" s="14" t="s">
        <v>18</v>
      </c>
      <c r="C70" s="15">
        <v>38386</v>
      </c>
      <c r="D70" s="16" t="s">
        <v>108</v>
      </c>
      <c r="E70" s="16" t="s">
        <v>26</v>
      </c>
      <c r="F70" s="18">
        <v>65000</v>
      </c>
      <c r="G70" s="18">
        <v>-4157.55</v>
      </c>
      <c r="H70" s="18">
        <v>-1865.5</v>
      </c>
      <c r="I70" s="18">
        <v>-1976</v>
      </c>
      <c r="J70" s="18">
        <v>-1350.12</v>
      </c>
      <c r="K70" s="19">
        <v>0</v>
      </c>
      <c r="L70" s="18">
        <f t="shared" si="3"/>
        <v>-5191.62</v>
      </c>
      <c r="M70" s="18">
        <v>-9349.17</v>
      </c>
      <c r="N70" s="20">
        <v>55650.83</v>
      </c>
    </row>
    <row r="71" spans="1:14" x14ac:dyDescent="0.3">
      <c r="A71" s="13" t="s">
        <v>109</v>
      </c>
      <c r="B71" s="14" t="s">
        <v>18</v>
      </c>
      <c r="C71" s="15">
        <v>39264</v>
      </c>
      <c r="D71" s="16" t="s">
        <v>110</v>
      </c>
      <c r="E71" s="16" t="s">
        <v>26</v>
      </c>
      <c r="F71" s="18">
        <v>60000</v>
      </c>
      <c r="G71" s="18">
        <v>-3486.67</v>
      </c>
      <c r="H71" s="18">
        <v>-1722</v>
      </c>
      <c r="I71" s="18">
        <v>-1824</v>
      </c>
      <c r="J71" s="19">
        <v>0</v>
      </c>
      <c r="K71" s="19">
        <v>0</v>
      </c>
      <c r="L71" s="18">
        <f t="shared" si="3"/>
        <v>-3546</v>
      </c>
      <c r="M71" s="18">
        <v>-7032.67</v>
      </c>
      <c r="N71" s="20">
        <v>52967.33</v>
      </c>
    </row>
    <row r="72" spans="1:14" x14ac:dyDescent="0.3">
      <c r="A72" s="13" t="s">
        <v>111</v>
      </c>
      <c r="B72" s="14" t="s">
        <v>18</v>
      </c>
      <c r="C72" s="15">
        <v>43678</v>
      </c>
      <c r="D72" s="16" t="s">
        <v>110</v>
      </c>
      <c r="E72" s="16" t="s">
        <v>63</v>
      </c>
      <c r="F72" s="18">
        <v>60000</v>
      </c>
      <c r="G72" s="18">
        <v>-3486.67</v>
      </c>
      <c r="H72" s="18">
        <v>-1722</v>
      </c>
      <c r="I72" s="18">
        <v>-1824</v>
      </c>
      <c r="J72" s="19">
        <v>0</v>
      </c>
      <c r="K72" s="19">
        <v>0</v>
      </c>
      <c r="L72" s="18">
        <f t="shared" si="3"/>
        <v>-3546</v>
      </c>
      <c r="M72" s="18">
        <v>-7032.67</v>
      </c>
      <c r="N72" s="20">
        <v>52967.33</v>
      </c>
    </row>
    <row r="73" spans="1:14" x14ac:dyDescent="0.3">
      <c r="A73" s="13" t="s">
        <v>112</v>
      </c>
      <c r="B73" s="14" t="s">
        <v>22</v>
      </c>
      <c r="C73" s="15">
        <v>38392</v>
      </c>
      <c r="D73" s="16" t="s">
        <v>110</v>
      </c>
      <c r="E73" s="16" t="s">
        <v>26</v>
      </c>
      <c r="F73" s="18">
        <v>60000</v>
      </c>
      <c r="G73" s="18">
        <v>-3216.65</v>
      </c>
      <c r="H73" s="18">
        <v>-1722</v>
      </c>
      <c r="I73" s="18">
        <v>-1824</v>
      </c>
      <c r="J73" s="18">
        <v>-1350.12</v>
      </c>
      <c r="K73" s="19">
        <v>0</v>
      </c>
      <c r="L73" s="18">
        <f t="shared" si="3"/>
        <v>-4896.12</v>
      </c>
      <c r="M73" s="18">
        <v>-8112.77</v>
      </c>
      <c r="N73" s="20">
        <v>51887.23</v>
      </c>
    </row>
    <row r="74" spans="1:14" x14ac:dyDescent="0.3">
      <c r="A74" s="21" t="s">
        <v>33</v>
      </c>
      <c r="B74" s="28"/>
      <c r="C74" s="16"/>
      <c r="D74" s="16"/>
      <c r="E74" s="16"/>
      <c r="F74" s="22">
        <f>SUM(F68:F73)</f>
        <v>530000</v>
      </c>
      <c r="G74" s="22">
        <f>SUM(G68:G73)</f>
        <v>-58646.43</v>
      </c>
      <c r="H74" s="22">
        <f>SUM(H68:H73)</f>
        <v>-15211</v>
      </c>
      <c r="I74" s="22">
        <f>SUM(I68:I73)</f>
        <v>-15735.8</v>
      </c>
      <c r="J74" s="22">
        <f>SUM(J68:J73)</f>
        <v>-2700.24</v>
      </c>
      <c r="K74" s="19">
        <v>0</v>
      </c>
      <c r="L74" s="22">
        <f>SUM(L68:L73)</f>
        <v>-33647.040000000001</v>
      </c>
      <c r="M74" s="22">
        <f>SUM(M68:M73)</f>
        <v>-92293.47</v>
      </c>
      <c r="N74" s="23">
        <f>SUM(N68:N73)</f>
        <v>437706.53</v>
      </c>
    </row>
    <row r="75" spans="1:14" x14ac:dyDescent="0.3">
      <c r="A75" s="8" t="s">
        <v>113</v>
      </c>
      <c r="B75" s="1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12"/>
    </row>
    <row r="76" spans="1:14" x14ac:dyDescent="0.3">
      <c r="A76" s="13" t="s">
        <v>114</v>
      </c>
      <c r="B76" s="14" t="s">
        <v>18</v>
      </c>
      <c r="C76" s="15">
        <v>42767</v>
      </c>
      <c r="D76" s="16" t="s">
        <v>92</v>
      </c>
      <c r="E76" s="16" t="s">
        <v>26</v>
      </c>
      <c r="F76" s="18">
        <v>70000</v>
      </c>
      <c r="G76" s="18">
        <v>-5368.47</v>
      </c>
      <c r="H76" s="18">
        <v>-2009</v>
      </c>
      <c r="I76" s="18">
        <v>-2128</v>
      </c>
      <c r="J76" s="19">
        <v>0</v>
      </c>
      <c r="K76" s="19">
        <v>0</v>
      </c>
      <c r="L76" s="18">
        <f>I76+H76+J76+K76</f>
        <v>-4137</v>
      </c>
      <c r="M76" s="18">
        <v>-9505.4699999999993</v>
      </c>
      <c r="N76" s="20">
        <v>60494.53</v>
      </c>
    </row>
    <row r="77" spans="1:14" x14ac:dyDescent="0.3">
      <c r="A77" s="21" t="s">
        <v>33</v>
      </c>
      <c r="B77" s="28"/>
      <c r="C77" s="16"/>
      <c r="D77" s="16"/>
      <c r="E77" s="16"/>
      <c r="F77" s="22">
        <f>SUM(F76)</f>
        <v>70000</v>
      </c>
      <c r="G77" s="22">
        <f>SUM(G76)</f>
        <v>-5368.47</v>
      </c>
      <c r="H77" s="22">
        <f>SUM(H76)</f>
        <v>-2009</v>
      </c>
      <c r="I77" s="22">
        <f>SUM(I76)</f>
        <v>-2128</v>
      </c>
      <c r="J77" s="33">
        <v>0</v>
      </c>
      <c r="K77" s="33">
        <v>0</v>
      </c>
      <c r="L77" s="22">
        <f>SUM(L76)</f>
        <v>-4137</v>
      </c>
      <c r="M77" s="22">
        <f>SUM(M76)</f>
        <v>-9505.4699999999993</v>
      </c>
      <c r="N77" s="23">
        <f>SUM(N76)</f>
        <v>60494.53</v>
      </c>
    </row>
    <row r="78" spans="1:14" x14ac:dyDescent="0.3">
      <c r="A78" s="8" t="s">
        <v>115</v>
      </c>
      <c r="B78" s="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12"/>
    </row>
    <row r="79" spans="1:14" x14ac:dyDescent="0.3">
      <c r="A79" s="13" t="s">
        <v>116</v>
      </c>
      <c r="B79" s="14" t="s">
        <v>22</v>
      </c>
      <c r="C79" s="15">
        <v>44197</v>
      </c>
      <c r="D79" s="16" t="s">
        <v>54</v>
      </c>
      <c r="E79" s="16" t="s">
        <v>26</v>
      </c>
      <c r="F79" s="18">
        <v>120000</v>
      </c>
      <c r="G79" s="18">
        <v>-16472.330000000002</v>
      </c>
      <c r="H79" s="18">
        <v>-3444</v>
      </c>
      <c r="I79" s="18">
        <v>-3648</v>
      </c>
      <c r="J79" s="18">
        <v>-1350.12</v>
      </c>
      <c r="K79" s="19">
        <v>0</v>
      </c>
      <c r="L79" s="18">
        <f>I79+H79+J79+K79</f>
        <v>-8442.119999999999</v>
      </c>
      <c r="M79" s="18">
        <v>-24914.45</v>
      </c>
      <c r="N79" s="20">
        <v>95085.55</v>
      </c>
    </row>
    <row r="80" spans="1:14" x14ac:dyDescent="0.3">
      <c r="A80" s="13" t="s">
        <v>117</v>
      </c>
      <c r="B80" s="14" t="s">
        <v>22</v>
      </c>
      <c r="C80" s="15">
        <v>43556</v>
      </c>
      <c r="D80" s="16" t="s">
        <v>40</v>
      </c>
      <c r="E80" s="16" t="s">
        <v>26</v>
      </c>
      <c r="F80" s="18">
        <v>60000</v>
      </c>
      <c r="G80" s="18">
        <v>-3486.67</v>
      </c>
      <c r="H80" s="18">
        <v>-1722</v>
      </c>
      <c r="I80" s="18">
        <v>-1824</v>
      </c>
      <c r="J80" s="19">
        <v>0</v>
      </c>
      <c r="K80" s="19">
        <v>0</v>
      </c>
      <c r="L80" s="18">
        <f>I80+H80+J80+K80</f>
        <v>-3546</v>
      </c>
      <c r="M80" s="18">
        <v>-7032.67</v>
      </c>
      <c r="N80" s="20">
        <v>52967.33</v>
      </c>
    </row>
    <row r="81" spans="1:14" x14ac:dyDescent="0.3">
      <c r="A81" s="13" t="s">
        <v>118</v>
      </c>
      <c r="B81" s="14" t="s">
        <v>18</v>
      </c>
      <c r="C81" s="15">
        <v>44348</v>
      </c>
      <c r="D81" s="16" t="s">
        <v>40</v>
      </c>
      <c r="E81" s="16" t="s">
        <v>26</v>
      </c>
      <c r="F81" s="18">
        <v>50000</v>
      </c>
      <c r="G81" s="18">
        <v>-1854</v>
      </c>
      <c r="H81" s="18">
        <v>-1435</v>
      </c>
      <c r="I81" s="18">
        <v>-1520</v>
      </c>
      <c r="J81" s="19">
        <v>0</v>
      </c>
      <c r="K81" s="19">
        <v>0</v>
      </c>
      <c r="L81" s="18">
        <f>I81+H81+J81+K81</f>
        <v>-2955</v>
      </c>
      <c r="M81" s="18">
        <v>-4809</v>
      </c>
      <c r="N81" s="20">
        <v>45191</v>
      </c>
    </row>
    <row r="82" spans="1:14" x14ac:dyDescent="0.3">
      <c r="A82" s="21" t="s">
        <v>33</v>
      </c>
      <c r="B82" s="14"/>
      <c r="C82" s="15"/>
      <c r="D82" s="16"/>
      <c r="E82" s="16"/>
      <c r="F82" s="22">
        <f>SUM(F79:F81)</f>
        <v>230000</v>
      </c>
      <c r="G82" s="22">
        <f>SUM(G79:G81)</f>
        <v>-21813</v>
      </c>
      <c r="H82" s="22">
        <f>SUM(H79:H81)</f>
        <v>-6601</v>
      </c>
      <c r="I82" s="22">
        <f>SUM(I79:I81)</f>
        <v>-6992</v>
      </c>
      <c r="J82" s="22">
        <f>SUM(J79:J81)</f>
        <v>-1350.12</v>
      </c>
      <c r="K82" s="19">
        <v>0</v>
      </c>
      <c r="L82" s="22">
        <f>SUM(L79:L81)</f>
        <v>-14943.119999999999</v>
      </c>
      <c r="M82" s="22">
        <f>SUM(M79:M81)</f>
        <v>-36756.120000000003</v>
      </c>
      <c r="N82" s="23">
        <f>SUM(N79:N81)</f>
        <v>193243.88</v>
      </c>
    </row>
    <row r="83" spans="1:14" x14ac:dyDescent="0.3">
      <c r="A83" s="8" t="s">
        <v>119</v>
      </c>
      <c r="B83" s="24"/>
      <c r="C83" s="25"/>
      <c r="D83" s="9"/>
      <c r="E83" s="9"/>
      <c r="F83" s="29"/>
      <c r="G83" s="29"/>
      <c r="H83" s="29"/>
      <c r="I83" s="29"/>
      <c r="J83" s="29"/>
      <c r="K83" s="30"/>
      <c r="L83" s="30"/>
      <c r="M83" s="29"/>
      <c r="N83" s="31"/>
    </row>
    <row r="84" spans="1:14" x14ac:dyDescent="0.3">
      <c r="A84" s="13" t="s">
        <v>120</v>
      </c>
      <c r="B84" s="14" t="s">
        <v>18</v>
      </c>
      <c r="C84" s="15">
        <v>39552</v>
      </c>
      <c r="D84" s="16" t="s">
        <v>38</v>
      </c>
      <c r="E84" s="16" t="s">
        <v>26</v>
      </c>
      <c r="F84" s="18">
        <v>120000</v>
      </c>
      <c r="G84" s="18">
        <v>-16809.86</v>
      </c>
      <c r="H84" s="18">
        <v>-3444</v>
      </c>
      <c r="I84" s="18">
        <v>-3648</v>
      </c>
      <c r="J84" s="19">
        <v>0</v>
      </c>
      <c r="K84" s="19">
        <v>0</v>
      </c>
      <c r="L84" s="18">
        <f t="shared" ref="L84:L89" si="4">I84+H84+J84+K84</f>
        <v>-7092</v>
      </c>
      <c r="M84" s="18">
        <v>-23901.86</v>
      </c>
      <c r="N84" s="20">
        <v>96098.14</v>
      </c>
    </row>
    <row r="85" spans="1:14" x14ac:dyDescent="0.3">
      <c r="A85" s="13" t="s">
        <v>121</v>
      </c>
      <c r="B85" s="14" t="s">
        <v>18</v>
      </c>
      <c r="C85" s="15">
        <v>43647</v>
      </c>
      <c r="D85" s="16" t="s">
        <v>25</v>
      </c>
      <c r="E85" s="16" t="s">
        <v>26</v>
      </c>
      <c r="F85" s="18">
        <v>80000</v>
      </c>
      <c r="G85" s="18">
        <v>-6440.2</v>
      </c>
      <c r="H85" s="18">
        <v>-2296</v>
      </c>
      <c r="I85" s="18">
        <v>-2432</v>
      </c>
      <c r="J85" s="18">
        <v>-4050.36</v>
      </c>
      <c r="K85" s="19">
        <v>0</v>
      </c>
      <c r="L85" s="18">
        <f t="shared" si="4"/>
        <v>-8778.36</v>
      </c>
      <c r="M85" s="18">
        <v>-15218.56</v>
      </c>
      <c r="N85" s="20">
        <v>64781.440000000002</v>
      </c>
    </row>
    <row r="86" spans="1:14" x14ac:dyDescent="0.3">
      <c r="A86" s="13" t="s">
        <v>122</v>
      </c>
      <c r="B86" s="14" t="s">
        <v>22</v>
      </c>
      <c r="C86" s="15">
        <v>42401</v>
      </c>
      <c r="D86" s="16" t="s">
        <v>40</v>
      </c>
      <c r="E86" s="16" t="s">
        <v>26</v>
      </c>
      <c r="F86" s="18">
        <v>60000</v>
      </c>
      <c r="G86" s="18">
        <v>-3486.67</v>
      </c>
      <c r="H86" s="18">
        <v>-1722</v>
      </c>
      <c r="I86" s="18">
        <v>-1824</v>
      </c>
      <c r="J86" s="19">
        <v>0</v>
      </c>
      <c r="K86" s="19">
        <v>0</v>
      </c>
      <c r="L86" s="18">
        <f t="shared" si="4"/>
        <v>-3546</v>
      </c>
      <c r="M86" s="18">
        <v>-7032.67</v>
      </c>
      <c r="N86" s="20">
        <v>52967.33</v>
      </c>
    </row>
    <row r="87" spans="1:14" x14ac:dyDescent="0.3">
      <c r="A87" s="13" t="s">
        <v>123</v>
      </c>
      <c r="B87" s="14" t="s">
        <v>22</v>
      </c>
      <c r="C87" s="15">
        <v>44470</v>
      </c>
      <c r="D87" s="16" t="s">
        <v>40</v>
      </c>
      <c r="E87" s="16" t="s">
        <v>26</v>
      </c>
      <c r="F87" s="18">
        <v>60000</v>
      </c>
      <c r="G87" s="18">
        <v>-3486.67</v>
      </c>
      <c r="H87" s="18">
        <v>-1722</v>
      </c>
      <c r="I87" s="18">
        <v>-1824</v>
      </c>
      <c r="J87" s="19">
        <v>0</v>
      </c>
      <c r="K87" s="19">
        <v>0</v>
      </c>
      <c r="L87" s="18">
        <f t="shared" si="4"/>
        <v>-3546</v>
      </c>
      <c r="M87" s="18">
        <v>-7032.67</v>
      </c>
      <c r="N87" s="20">
        <v>52967.33</v>
      </c>
    </row>
    <row r="88" spans="1:14" x14ac:dyDescent="0.3">
      <c r="A88" s="34" t="s">
        <v>124</v>
      </c>
      <c r="B88" s="35" t="s">
        <v>22</v>
      </c>
      <c r="C88" s="36">
        <v>43313</v>
      </c>
      <c r="D88" s="37" t="s">
        <v>40</v>
      </c>
      <c r="E88" s="37" t="s">
        <v>26</v>
      </c>
      <c r="F88" s="38">
        <v>60000</v>
      </c>
      <c r="G88" s="38">
        <v>-3486.67</v>
      </c>
      <c r="H88" s="38">
        <v>-1722</v>
      </c>
      <c r="I88" s="38">
        <v>-1824</v>
      </c>
      <c r="J88" s="19">
        <v>0</v>
      </c>
      <c r="K88" s="19">
        <v>0</v>
      </c>
      <c r="L88" s="38">
        <f t="shared" si="4"/>
        <v>-3546</v>
      </c>
      <c r="M88" s="38">
        <v>-7032.67</v>
      </c>
      <c r="N88" s="39">
        <v>52967.33</v>
      </c>
    </row>
    <row r="89" spans="1:14" x14ac:dyDescent="0.3">
      <c r="A89" s="13" t="s">
        <v>125</v>
      </c>
      <c r="B89" s="14" t="s">
        <v>22</v>
      </c>
      <c r="C89" s="15">
        <v>44095</v>
      </c>
      <c r="D89" s="16" t="s">
        <v>126</v>
      </c>
      <c r="E89" s="16" t="s">
        <v>26</v>
      </c>
      <c r="F89" s="18">
        <v>30000</v>
      </c>
      <c r="G89" s="19">
        <v>0</v>
      </c>
      <c r="H89" s="16">
        <v>-861</v>
      </c>
      <c r="I89" s="16">
        <v>-912</v>
      </c>
      <c r="J89" s="19">
        <v>0</v>
      </c>
      <c r="K89" s="19">
        <v>0</v>
      </c>
      <c r="L89" s="18">
        <f t="shared" si="4"/>
        <v>-1773</v>
      </c>
      <c r="M89" s="18">
        <v>-1773</v>
      </c>
      <c r="N89" s="20">
        <v>28227</v>
      </c>
    </row>
    <row r="90" spans="1:14" x14ac:dyDescent="0.3">
      <c r="A90" s="21" t="s">
        <v>33</v>
      </c>
      <c r="B90" s="14"/>
      <c r="C90" s="15"/>
      <c r="D90" s="16"/>
      <c r="E90" s="16"/>
      <c r="F90" s="22">
        <f>SUM(F84:F89)</f>
        <v>410000</v>
      </c>
      <c r="G90" s="22">
        <f>SUM(G84:G89)</f>
        <v>-33710.07</v>
      </c>
      <c r="H90" s="22">
        <f>SUM(H84:H89)</f>
        <v>-11767</v>
      </c>
      <c r="I90" s="22">
        <f>SUM(I84:I89)</f>
        <v>-12464</v>
      </c>
      <c r="J90" s="22">
        <f>SUM(J84:J89)</f>
        <v>-4050.36</v>
      </c>
      <c r="K90" s="19">
        <v>0</v>
      </c>
      <c r="L90" s="22">
        <f>SUM(L84:L89)</f>
        <v>-28281.360000000001</v>
      </c>
      <c r="M90" s="22">
        <f>SUM(M84:M89)</f>
        <v>-61991.429999999993</v>
      </c>
      <c r="N90" s="23">
        <f>SUM(N84:N89)</f>
        <v>348008.57000000007</v>
      </c>
    </row>
    <row r="91" spans="1:14" x14ac:dyDescent="0.3">
      <c r="A91" s="8" t="s">
        <v>127</v>
      </c>
      <c r="B91" s="24"/>
      <c r="C91" s="25"/>
      <c r="D91" s="9"/>
      <c r="E91" s="9"/>
      <c r="F91" s="26"/>
      <c r="G91" s="9"/>
      <c r="H91" s="9"/>
      <c r="I91" s="9"/>
      <c r="J91" s="9"/>
      <c r="K91" s="9"/>
      <c r="L91" s="9"/>
      <c r="M91" s="26"/>
      <c r="N91" s="27"/>
    </row>
    <row r="92" spans="1:14" x14ac:dyDescent="0.3">
      <c r="A92" s="13" t="s">
        <v>128</v>
      </c>
      <c r="B92" s="14" t="s">
        <v>18</v>
      </c>
      <c r="C92" s="15">
        <v>44480</v>
      </c>
      <c r="D92" s="16" t="s">
        <v>38</v>
      </c>
      <c r="E92" s="16" t="s">
        <v>26</v>
      </c>
      <c r="F92" s="18">
        <v>120000</v>
      </c>
      <c r="G92" s="18">
        <v>-16809.86</v>
      </c>
      <c r="H92" s="18">
        <v>-3444</v>
      </c>
      <c r="I92" s="18">
        <v>-3648</v>
      </c>
      <c r="J92" s="19">
        <v>0</v>
      </c>
      <c r="K92" s="19">
        <v>0</v>
      </c>
      <c r="L92" s="18">
        <f>I92+H92+J92+K92</f>
        <v>-7092</v>
      </c>
      <c r="M92" s="18">
        <v>-23901.86</v>
      </c>
      <c r="N92" s="20">
        <v>96098.14</v>
      </c>
    </row>
    <row r="93" spans="1:14" x14ac:dyDescent="0.3">
      <c r="A93" s="21" t="s">
        <v>33</v>
      </c>
      <c r="B93" s="28"/>
      <c r="C93" s="16"/>
      <c r="D93" s="16"/>
      <c r="E93" s="16"/>
      <c r="F93" s="22">
        <f>SUM(F92:F92)</f>
        <v>120000</v>
      </c>
      <c r="G93" s="22">
        <f>SUM(G92:G92)</f>
        <v>-16809.86</v>
      </c>
      <c r="H93" s="22">
        <f>SUM(H92:H92)</f>
        <v>-3444</v>
      </c>
      <c r="I93" s="22">
        <f>SUM(I92:I92)</f>
        <v>-3648</v>
      </c>
      <c r="J93" s="33">
        <v>0</v>
      </c>
      <c r="K93" s="33">
        <v>0</v>
      </c>
      <c r="L93" s="22">
        <f>SUM(L92:L92)</f>
        <v>-7092</v>
      </c>
      <c r="M93" s="22">
        <f>SUM(M92:M92)</f>
        <v>-23901.86</v>
      </c>
      <c r="N93" s="23">
        <f>SUM(N92:N92)</f>
        <v>96098.14</v>
      </c>
    </row>
    <row r="94" spans="1:14" x14ac:dyDescent="0.3">
      <c r="A94" s="8" t="s">
        <v>129</v>
      </c>
      <c r="B94" s="1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12"/>
    </row>
    <row r="95" spans="1:14" x14ac:dyDescent="0.3">
      <c r="A95" s="13" t="s">
        <v>130</v>
      </c>
      <c r="B95" s="14" t="s">
        <v>22</v>
      </c>
      <c r="C95" s="15">
        <v>44263</v>
      </c>
      <c r="D95" s="16" t="s">
        <v>38</v>
      </c>
      <c r="E95" s="16" t="s">
        <v>26</v>
      </c>
      <c r="F95" s="18">
        <v>120000</v>
      </c>
      <c r="G95" s="18">
        <v>-16809.86</v>
      </c>
      <c r="H95" s="18">
        <v>-3444</v>
      </c>
      <c r="I95" s="18">
        <v>-3648</v>
      </c>
      <c r="J95" s="19">
        <v>0</v>
      </c>
      <c r="K95" s="19">
        <v>0</v>
      </c>
      <c r="L95" s="18">
        <f>I95+H95+J95+K95</f>
        <v>-7092</v>
      </c>
      <c r="M95" s="18">
        <v>-23901.86</v>
      </c>
      <c r="N95" s="20">
        <v>96098.14</v>
      </c>
    </row>
    <row r="96" spans="1:14" x14ac:dyDescent="0.3">
      <c r="A96" s="21" t="s">
        <v>33</v>
      </c>
      <c r="B96" s="28"/>
      <c r="C96" s="16"/>
      <c r="D96" s="16"/>
      <c r="E96" s="16"/>
      <c r="F96" s="22">
        <f>SUM(F95)</f>
        <v>120000</v>
      </c>
      <c r="G96" s="22">
        <f>SUM(G95)</f>
        <v>-16809.86</v>
      </c>
      <c r="H96" s="22">
        <f>SUM(H95)</f>
        <v>-3444</v>
      </c>
      <c r="I96" s="22">
        <f>SUM(I95)</f>
        <v>-3648</v>
      </c>
      <c r="J96" s="33"/>
      <c r="K96" s="33">
        <v>0</v>
      </c>
      <c r="L96" s="22">
        <f>SUM(L95)</f>
        <v>-7092</v>
      </c>
      <c r="M96" s="22">
        <f>SUM(M95)</f>
        <v>-23901.86</v>
      </c>
      <c r="N96" s="23">
        <f>SUM(N95)</f>
        <v>96098.14</v>
      </c>
    </row>
    <row r="97" spans="1:14" x14ac:dyDescent="0.3">
      <c r="A97" s="8" t="s">
        <v>131</v>
      </c>
      <c r="B97" s="10"/>
      <c r="C97" s="9"/>
      <c r="D97" s="9"/>
      <c r="E97" s="9"/>
      <c r="F97" s="29"/>
      <c r="G97" s="29"/>
      <c r="H97" s="29"/>
      <c r="I97" s="29"/>
      <c r="J97" s="30"/>
      <c r="K97" s="30"/>
      <c r="L97" s="30"/>
      <c r="M97" s="29"/>
      <c r="N97" s="31"/>
    </row>
    <row r="98" spans="1:14" x14ac:dyDescent="0.3">
      <c r="A98" s="13" t="s">
        <v>132</v>
      </c>
      <c r="B98" s="14" t="s">
        <v>18</v>
      </c>
      <c r="C98" s="15">
        <v>44348</v>
      </c>
      <c r="D98" s="16" t="s">
        <v>38</v>
      </c>
      <c r="E98" s="16" t="s">
        <v>26</v>
      </c>
      <c r="F98" s="18">
        <v>110000</v>
      </c>
      <c r="G98" s="18">
        <v>-14457.61</v>
      </c>
      <c r="H98" s="18">
        <v>-3157</v>
      </c>
      <c r="I98" s="18">
        <v>-3344</v>
      </c>
      <c r="J98" s="19">
        <v>0</v>
      </c>
      <c r="K98" s="19">
        <v>0</v>
      </c>
      <c r="L98" s="18">
        <f t="shared" ref="L98:L115" si="5">I98+H98+J98+K98</f>
        <v>-6501</v>
      </c>
      <c r="M98" s="18">
        <v>-20958.61</v>
      </c>
      <c r="N98" s="20">
        <v>89041.39</v>
      </c>
    </row>
    <row r="99" spans="1:14" x14ac:dyDescent="0.3">
      <c r="A99" s="13" t="s">
        <v>133</v>
      </c>
      <c r="B99" s="14" t="s">
        <v>18</v>
      </c>
      <c r="C99" s="15">
        <v>38777</v>
      </c>
      <c r="D99" s="16" t="s">
        <v>51</v>
      </c>
      <c r="E99" s="16" t="s">
        <v>26</v>
      </c>
      <c r="F99" s="18">
        <v>45000</v>
      </c>
      <c r="G99" s="18">
        <v>-1148.33</v>
      </c>
      <c r="H99" s="18">
        <v>-1291.5</v>
      </c>
      <c r="I99" s="18">
        <v>-1368</v>
      </c>
      <c r="J99" s="19">
        <v>0</v>
      </c>
      <c r="K99" s="19">
        <v>0</v>
      </c>
      <c r="L99" s="18">
        <f t="shared" si="5"/>
        <v>-2659.5</v>
      </c>
      <c r="M99" s="18">
        <v>-3807.83</v>
      </c>
      <c r="N99" s="20">
        <v>41192.17</v>
      </c>
    </row>
    <row r="100" spans="1:14" x14ac:dyDescent="0.3">
      <c r="A100" s="13" t="s">
        <v>134</v>
      </c>
      <c r="B100" s="14" t="s">
        <v>18</v>
      </c>
      <c r="C100" s="15">
        <v>44448</v>
      </c>
      <c r="D100" s="16" t="s">
        <v>51</v>
      </c>
      <c r="E100" s="16" t="s">
        <v>26</v>
      </c>
      <c r="F100" s="18">
        <v>45000</v>
      </c>
      <c r="G100" s="18">
        <v>-1148.33</v>
      </c>
      <c r="H100" s="18">
        <v>-1291.5</v>
      </c>
      <c r="I100" s="18">
        <v>-1368</v>
      </c>
      <c r="J100" s="19">
        <v>0</v>
      </c>
      <c r="K100" s="19">
        <v>0</v>
      </c>
      <c r="L100" s="18">
        <f t="shared" si="5"/>
        <v>-2659.5</v>
      </c>
      <c r="M100" s="18">
        <v>-3807.83</v>
      </c>
      <c r="N100" s="20">
        <v>41192.17</v>
      </c>
    </row>
    <row r="101" spans="1:14" ht="28" x14ac:dyDescent="0.3">
      <c r="A101" s="13" t="s">
        <v>135</v>
      </c>
      <c r="B101" s="14" t="s">
        <v>18</v>
      </c>
      <c r="C101" s="15">
        <v>44230</v>
      </c>
      <c r="D101" s="16" t="s">
        <v>136</v>
      </c>
      <c r="E101" s="17" t="s">
        <v>83</v>
      </c>
      <c r="F101" s="18">
        <v>34000</v>
      </c>
      <c r="G101" s="19">
        <v>0</v>
      </c>
      <c r="H101" s="16">
        <v>-975.8</v>
      </c>
      <c r="I101" s="18">
        <v>-1033.5999999999999</v>
      </c>
      <c r="J101" s="19">
        <v>0</v>
      </c>
      <c r="K101" s="19">
        <v>0</v>
      </c>
      <c r="L101" s="18">
        <f t="shared" si="5"/>
        <v>-2009.3999999999999</v>
      </c>
      <c r="M101" s="18">
        <v>-2009.4</v>
      </c>
      <c r="N101" s="20">
        <v>31990.6</v>
      </c>
    </row>
    <row r="102" spans="1:14" x14ac:dyDescent="0.3">
      <c r="A102" s="13" t="s">
        <v>137</v>
      </c>
      <c r="B102" s="14" t="s">
        <v>22</v>
      </c>
      <c r="C102" s="15">
        <v>38231</v>
      </c>
      <c r="D102" s="16" t="s">
        <v>102</v>
      </c>
      <c r="E102" s="16" t="s">
        <v>26</v>
      </c>
      <c r="F102" s="18">
        <v>39600</v>
      </c>
      <c r="G102" s="16">
        <v>-386.2</v>
      </c>
      <c r="H102" s="18">
        <v>-1136.52</v>
      </c>
      <c r="I102" s="18">
        <v>-1203.8399999999999</v>
      </c>
      <c r="J102" s="19">
        <v>0</v>
      </c>
      <c r="K102" s="19">
        <v>0</v>
      </c>
      <c r="L102" s="18">
        <f t="shared" si="5"/>
        <v>-2340.3599999999997</v>
      </c>
      <c r="M102" s="18">
        <v>-2726.56</v>
      </c>
      <c r="N102" s="20">
        <v>36873.440000000002</v>
      </c>
    </row>
    <row r="103" spans="1:14" x14ac:dyDescent="0.3">
      <c r="A103" s="13" t="s">
        <v>138</v>
      </c>
      <c r="B103" s="14" t="s">
        <v>22</v>
      </c>
      <c r="C103" s="15">
        <v>42856</v>
      </c>
      <c r="D103" s="16" t="s">
        <v>139</v>
      </c>
      <c r="E103" s="16" t="s">
        <v>26</v>
      </c>
      <c r="F103" s="18">
        <v>26700</v>
      </c>
      <c r="G103" s="19">
        <v>0</v>
      </c>
      <c r="H103" s="16">
        <v>-766.29</v>
      </c>
      <c r="I103" s="16">
        <v>-811.68</v>
      </c>
      <c r="J103" s="19">
        <v>0</v>
      </c>
      <c r="K103" s="19">
        <v>0</v>
      </c>
      <c r="L103" s="18">
        <f t="shared" si="5"/>
        <v>-1577.9699999999998</v>
      </c>
      <c r="M103" s="18">
        <v>-1577.97</v>
      </c>
      <c r="N103" s="20">
        <v>25122.03</v>
      </c>
    </row>
    <row r="104" spans="1:14" x14ac:dyDescent="0.3">
      <c r="A104" s="13" t="s">
        <v>140</v>
      </c>
      <c r="B104" s="14" t="s">
        <v>22</v>
      </c>
      <c r="C104" s="15">
        <v>42248</v>
      </c>
      <c r="D104" s="16" t="s">
        <v>139</v>
      </c>
      <c r="E104" s="16" t="s">
        <v>26</v>
      </c>
      <c r="F104" s="18">
        <v>26700</v>
      </c>
      <c r="G104" s="19">
        <v>0</v>
      </c>
      <c r="H104" s="16">
        <v>-766.29</v>
      </c>
      <c r="I104" s="16">
        <v>-811.68</v>
      </c>
      <c r="J104" s="19">
        <v>0</v>
      </c>
      <c r="K104" s="19">
        <v>0</v>
      </c>
      <c r="L104" s="18">
        <f t="shared" si="5"/>
        <v>-1577.9699999999998</v>
      </c>
      <c r="M104" s="18">
        <v>-1577.97</v>
      </c>
      <c r="N104" s="20">
        <v>25122.03</v>
      </c>
    </row>
    <row r="105" spans="1:14" x14ac:dyDescent="0.3">
      <c r="A105" s="13" t="s">
        <v>141</v>
      </c>
      <c r="B105" s="14" t="s">
        <v>22</v>
      </c>
      <c r="C105" s="15">
        <v>40148</v>
      </c>
      <c r="D105" s="16" t="s">
        <v>139</v>
      </c>
      <c r="E105" s="16" t="s">
        <v>26</v>
      </c>
      <c r="F105" s="18">
        <v>26700</v>
      </c>
      <c r="G105" s="19">
        <v>0</v>
      </c>
      <c r="H105" s="16">
        <v>-766.29</v>
      </c>
      <c r="I105" s="16">
        <v>-811.68</v>
      </c>
      <c r="J105" s="18">
        <v>-1350.12</v>
      </c>
      <c r="K105" s="19">
        <v>0</v>
      </c>
      <c r="L105" s="18">
        <f t="shared" si="5"/>
        <v>-2928.0899999999997</v>
      </c>
      <c r="M105" s="18">
        <v>-2928.09</v>
      </c>
      <c r="N105" s="20">
        <v>23771.91</v>
      </c>
    </row>
    <row r="106" spans="1:14" ht="28" x14ac:dyDescent="0.3">
      <c r="A106" s="13" t="s">
        <v>142</v>
      </c>
      <c r="B106" s="14" t="s">
        <v>22</v>
      </c>
      <c r="C106" s="15">
        <v>39264</v>
      </c>
      <c r="D106" s="16" t="s">
        <v>143</v>
      </c>
      <c r="E106" s="17" t="s">
        <v>83</v>
      </c>
      <c r="F106" s="18">
        <v>21300</v>
      </c>
      <c r="G106" s="19">
        <v>0</v>
      </c>
      <c r="H106" s="16">
        <v>-611.30999999999995</v>
      </c>
      <c r="I106" s="16">
        <v>-647.52</v>
      </c>
      <c r="J106" s="19">
        <v>0</v>
      </c>
      <c r="K106" s="19">
        <v>0</v>
      </c>
      <c r="L106" s="18">
        <f t="shared" si="5"/>
        <v>-1258.83</v>
      </c>
      <c r="M106" s="18">
        <v>-1258.83</v>
      </c>
      <c r="N106" s="20">
        <v>20041.169999999998</v>
      </c>
    </row>
    <row r="107" spans="1:14" ht="28" x14ac:dyDescent="0.3">
      <c r="A107" s="13" t="s">
        <v>144</v>
      </c>
      <c r="B107" s="14" t="s">
        <v>22</v>
      </c>
      <c r="C107" s="15">
        <v>38261</v>
      </c>
      <c r="D107" s="16" t="s">
        <v>143</v>
      </c>
      <c r="E107" s="17" t="s">
        <v>83</v>
      </c>
      <c r="F107" s="18">
        <v>21300</v>
      </c>
      <c r="G107" s="19">
        <v>0</v>
      </c>
      <c r="H107" s="16">
        <v>-611.30999999999995</v>
      </c>
      <c r="I107" s="16">
        <v>-647.52</v>
      </c>
      <c r="J107" s="19">
        <v>0</v>
      </c>
      <c r="K107" s="19">
        <v>0</v>
      </c>
      <c r="L107" s="18">
        <f t="shared" si="5"/>
        <v>-1258.83</v>
      </c>
      <c r="M107" s="18">
        <v>-1258.83</v>
      </c>
      <c r="N107" s="20">
        <v>20041.169999999998</v>
      </c>
    </row>
    <row r="108" spans="1:14" ht="28" x14ac:dyDescent="0.3">
      <c r="A108" s="13" t="s">
        <v>145</v>
      </c>
      <c r="B108" s="14" t="s">
        <v>22</v>
      </c>
      <c r="C108" s="15">
        <v>43862</v>
      </c>
      <c r="D108" s="16" t="s">
        <v>143</v>
      </c>
      <c r="E108" s="17" t="s">
        <v>83</v>
      </c>
      <c r="F108" s="18">
        <v>20000</v>
      </c>
      <c r="G108" s="19">
        <v>0</v>
      </c>
      <c r="H108" s="16">
        <v>-574</v>
      </c>
      <c r="I108" s="16">
        <v>-608</v>
      </c>
      <c r="J108" s="19">
        <v>0</v>
      </c>
      <c r="K108" s="19">
        <v>0</v>
      </c>
      <c r="L108" s="18">
        <f t="shared" si="5"/>
        <v>-1182</v>
      </c>
      <c r="M108" s="18">
        <v>-1182</v>
      </c>
      <c r="N108" s="20">
        <v>18818</v>
      </c>
    </row>
    <row r="109" spans="1:14" ht="28" x14ac:dyDescent="0.3">
      <c r="A109" s="13" t="s">
        <v>146</v>
      </c>
      <c r="B109" s="14" t="s">
        <v>22</v>
      </c>
      <c r="C109" s="15">
        <v>43782</v>
      </c>
      <c r="D109" s="16" t="s">
        <v>143</v>
      </c>
      <c r="E109" s="17" t="s">
        <v>83</v>
      </c>
      <c r="F109" s="18">
        <v>21300</v>
      </c>
      <c r="G109" s="19">
        <v>0</v>
      </c>
      <c r="H109" s="16">
        <v>-611.30999999999995</v>
      </c>
      <c r="I109" s="16">
        <v>-647.52</v>
      </c>
      <c r="J109" s="19">
        <v>0</v>
      </c>
      <c r="K109" s="19">
        <v>0</v>
      </c>
      <c r="L109" s="18">
        <f t="shared" si="5"/>
        <v>-1258.83</v>
      </c>
      <c r="M109" s="18">
        <v>-1258.83</v>
      </c>
      <c r="N109" s="20">
        <v>20041.169999999998</v>
      </c>
    </row>
    <row r="110" spans="1:14" ht="28" x14ac:dyDescent="0.3">
      <c r="A110" s="13" t="s">
        <v>147</v>
      </c>
      <c r="B110" s="14" t="s">
        <v>22</v>
      </c>
      <c r="C110" s="15">
        <v>41183</v>
      </c>
      <c r="D110" s="16" t="s">
        <v>143</v>
      </c>
      <c r="E110" s="17" t="s">
        <v>83</v>
      </c>
      <c r="F110" s="18">
        <v>21500</v>
      </c>
      <c r="G110" s="19">
        <v>0</v>
      </c>
      <c r="H110" s="16">
        <v>-617.04999999999995</v>
      </c>
      <c r="I110" s="16">
        <v>-653.6</v>
      </c>
      <c r="J110" s="19">
        <v>0</v>
      </c>
      <c r="K110" s="19">
        <v>0</v>
      </c>
      <c r="L110" s="18">
        <f t="shared" si="5"/>
        <v>-1270.6500000000001</v>
      </c>
      <c r="M110" s="18">
        <v>-1270.6500000000001</v>
      </c>
      <c r="N110" s="20">
        <v>20229.349999999999</v>
      </c>
    </row>
    <row r="111" spans="1:14" ht="28" x14ac:dyDescent="0.3">
      <c r="A111" s="13" t="s">
        <v>148</v>
      </c>
      <c r="B111" s="14" t="s">
        <v>22</v>
      </c>
      <c r="C111" s="15">
        <v>38334</v>
      </c>
      <c r="D111" s="16" t="s">
        <v>143</v>
      </c>
      <c r="E111" s="17" t="s">
        <v>83</v>
      </c>
      <c r="F111" s="18">
        <v>21300</v>
      </c>
      <c r="G111" s="19">
        <v>0</v>
      </c>
      <c r="H111" s="16">
        <v>-611.30999999999995</v>
      </c>
      <c r="I111" s="16">
        <v>-647.52</v>
      </c>
      <c r="J111" s="19">
        <v>0</v>
      </c>
      <c r="K111" s="19">
        <v>0</v>
      </c>
      <c r="L111" s="18">
        <f t="shared" si="5"/>
        <v>-1258.83</v>
      </c>
      <c r="M111" s="18">
        <v>-1258.83</v>
      </c>
      <c r="N111" s="20">
        <v>20041.169999999998</v>
      </c>
    </row>
    <row r="112" spans="1:14" ht="28" x14ac:dyDescent="0.3">
      <c r="A112" s="13" t="s">
        <v>149</v>
      </c>
      <c r="B112" s="14" t="s">
        <v>22</v>
      </c>
      <c r="C112" s="15">
        <v>35786</v>
      </c>
      <c r="D112" s="16" t="s">
        <v>143</v>
      </c>
      <c r="E112" s="17" t="s">
        <v>83</v>
      </c>
      <c r="F112" s="18">
        <v>25600</v>
      </c>
      <c r="G112" s="19">
        <v>0</v>
      </c>
      <c r="H112" s="16">
        <v>-734.72</v>
      </c>
      <c r="I112" s="16">
        <v>-778.24</v>
      </c>
      <c r="J112" s="19">
        <v>0</v>
      </c>
      <c r="K112" s="19">
        <v>0</v>
      </c>
      <c r="L112" s="18">
        <f t="shared" si="5"/>
        <v>-1512.96</v>
      </c>
      <c r="M112" s="18">
        <v>-1512.96</v>
      </c>
      <c r="N112" s="20">
        <v>24087.040000000001</v>
      </c>
    </row>
    <row r="113" spans="1:14" ht="28" x14ac:dyDescent="0.3">
      <c r="A113" s="13" t="s">
        <v>150</v>
      </c>
      <c r="B113" s="14" t="s">
        <v>18</v>
      </c>
      <c r="C113" s="15">
        <v>44312</v>
      </c>
      <c r="D113" s="16" t="s">
        <v>143</v>
      </c>
      <c r="E113" s="17" t="s">
        <v>83</v>
      </c>
      <c r="F113" s="18">
        <v>21500</v>
      </c>
      <c r="G113" s="19">
        <v>0</v>
      </c>
      <c r="H113" s="16">
        <v>-617.04999999999995</v>
      </c>
      <c r="I113" s="16">
        <v>-653.6</v>
      </c>
      <c r="J113" s="19">
        <v>0</v>
      </c>
      <c r="K113" s="19">
        <v>0</v>
      </c>
      <c r="L113" s="18">
        <f t="shared" si="5"/>
        <v>-1270.6500000000001</v>
      </c>
      <c r="M113" s="18">
        <v>-1270.6500000000001</v>
      </c>
      <c r="N113" s="20">
        <v>20229.349999999999</v>
      </c>
    </row>
    <row r="114" spans="1:14" ht="28" x14ac:dyDescent="0.3">
      <c r="A114" s="13" t="s">
        <v>151</v>
      </c>
      <c r="B114" s="14" t="s">
        <v>18</v>
      </c>
      <c r="C114" s="15">
        <v>41730</v>
      </c>
      <c r="D114" s="16" t="s">
        <v>152</v>
      </c>
      <c r="E114" s="17" t="s">
        <v>83</v>
      </c>
      <c r="F114" s="18">
        <v>15000</v>
      </c>
      <c r="G114" s="19">
        <v>0</v>
      </c>
      <c r="H114" s="16">
        <v>-430.5</v>
      </c>
      <c r="I114" s="16">
        <v>-456</v>
      </c>
      <c r="J114" s="19">
        <v>0</v>
      </c>
      <c r="K114" s="19">
        <v>0</v>
      </c>
      <c r="L114" s="18">
        <f t="shared" si="5"/>
        <v>-886.5</v>
      </c>
      <c r="M114" s="16">
        <v>-886.5</v>
      </c>
      <c r="N114" s="20">
        <v>14113.5</v>
      </c>
    </row>
    <row r="115" spans="1:14" ht="28" x14ac:dyDescent="0.3">
      <c r="A115" s="13" t="s">
        <v>153</v>
      </c>
      <c r="B115" s="14" t="s">
        <v>18</v>
      </c>
      <c r="C115" s="15">
        <v>40664</v>
      </c>
      <c r="D115" s="16" t="s">
        <v>154</v>
      </c>
      <c r="E115" s="17" t="s">
        <v>83</v>
      </c>
      <c r="F115" s="18">
        <v>30200</v>
      </c>
      <c r="G115" s="19">
        <v>0</v>
      </c>
      <c r="H115" s="16">
        <v>-866.74</v>
      </c>
      <c r="I115" s="16">
        <v>-918.08</v>
      </c>
      <c r="J115" s="19">
        <v>0</v>
      </c>
      <c r="K115" s="19">
        <v>0</v>
      </c>
      <c r="L115" s="18">
        <f t="shared" si="5"/>
        <v>-1784.8200000000002</v>
      </c>
      <c r="M115" s="18">
        <v>-1784.82</v>
      </c>
      <c r="N115" s="20">
        <v>28415.18</v>
      </c>
    </row>
    <row r="116" spans="1:14" x14ac:dyDescent="0.3">
      <c r="A116" s="21" t="s">
        <v>33</v>
      </c>
      <c r="B116" s="28"/>
      <c r="C116" s="16"/>
      <c r="D116" s="16"/>
      <c r="E116" s="16"/>
      <c r="F116" s="22">
        <f>SUM(F98:F115)</f>
        <v>572700</v>
      </c>
      <c r="G116" s="22">
        <f>SUM(G98:G115)</f>
        <v>-17140.47</v>
      </c>
      <c r="H116" s="22">
        <f>SUM(H98:H115)</f>
        <v>-16436.489999999998</v>
      </c>
      <c r="I116" s="22">
        <f>SUM(I98:I115)</f>
        <v>-17410.080000000005</v>
      </c>
      <c r="J116" s="22">
        <f>SUM(J98:J115)</f>
        <v>-1350.12</v>
      </c>
      <c r="K116" s="19">
        <v>0</v>
      </c>
      <c r="L116" s="22">
        <f>SUM(L98:L115)</f>
        <v>-35196.69000000001</v>
      </c>
      <c r="M116" s="22">
        <f>SUM(M98:M115)</f>
        <v>-52337.160000000018</v>
      </c>
      <c r="N116" s="23">
        <f>SUM(N98:N115)</f>
        <v>520362.83999999979</v>
      </c>
    </row>
    <row r="117" spans="1:14" x14ac:dyDescent="0.3">
      <c r="A117" s="8" t="s">
        <v>155</v>
      </c>
      <c r="B117" s="10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12"/>
    </row>
    <row r="118" spans="1:14" x14ac:dyDescent="0.3">
      <c r="A118" s="13" t="s">
        <v>156</v>
      </c>
      <c r="B118" s="14" t="s">
        <v>18</v>
      </c>
      <c r="C118" s="15">
        <v>39845</v>
      </c>
      <c r="D118" s="16" t="s">
        <v>92</v>
      </c>
      <c r="E118" s="16" t="s">
        <v>26</v>
      </c>
      <c r="F118" s="18">
        <v>60000</v>
      </c>
      <c r="G118" s="18">
        <v>-3216.65</v>
      </c>
      <c r="H118" s="18">
        <v>-1722</v>
      </c>
      <c r="I118" s="18">
        <v>-1824</v>
      </c>
      <c r="J118" s="18">
        <v>-1350.12</v>
      </c>
      <c r="K118" s="19">
        <v>0</v>
      </c>
      <c r="L118" s="18">
        <f>I118+H118+J118+K118</f>
        <v>-4896.12</v>
      </c>
      <c r="M118" s="18">
        <v>-8112.77</v>
      </c>
      <c r="N118" s="20">
        <v>51887.23</v>
      </c>
    </row>
    <row r="119" spans="1:14" x14ac:dyDescent="0.3">
      <c r="A119" s="13" t="s">
        <v>157</v>
      </c>
      <c r="B119" s="14" t="s">
        <v>18</v>
      </c>
      <c r="C119" s="15">
        <v>42644</v>
      </c>
      <c r="D119" s="16" t="s">
        <v>158</v>
      </c>
      <c r="E119" s="16" t="s">
        <v>26</v>
      </c>
      <c r="F119" s="18">
        <v>32500</v>
      </c>
      <c r="G119" s="19">
        <v>0</v>
      </c>
      <c r="H119" s="16">
        <v>-932.75</v>
      </c>
      <c r="I119" s="16">
        <v>-988</v>
      </c>
      <c r="J119" s="19">
        <v>0</v>
      </c>
      <c r="K119" s="19">
        <v>0</v>
      </c>
      <c r="L119" s="18">
        <f>I119+H119+J119+K119</f>
        <v>-1920.75</v>
      </c>
      <c r="M119" s="18">
        <v>-1920.75</v>
      </c>
      <c r="N119" s="20">
        <v>30579.25</v>
      </c>
    </row>
    <row r="120" spans="1:14" x14ac:dyDescent="0.3">
      <c r="A120" s="21" t="s">
        <v>33</v>
      </c>
      <c r="B120" s="28"/>
      <c r="C120" s="16"/>
      <c r="D120" s="16"/>
      <c r="E120" s="16"/>
      <c r="F120" s="22">
        <f>SUM(F118:F119)</f>
        <v>92500</v>
      </c>
      <c r="G120" s="22">
        <f>SUM(G118:G119)</f>
        <v>-3216.65</v>
      </c>
      <c r="H120" s="22">
        <f>SUM(H118:H119)</f>
        <v>-2654.75</v>
      </c>
      <c r="I120" s="22">
        <f>SUM(I118:I119)</f>
        <v>-2812</v>
      </c>
      <c r="J120" s="22">
        <f>SUM(J118:J119)</f>
        <v>-1350.12</v>
      </c>
      <c r="K120" s="19">
        <v>0</v>
      </c>
      <c r="L120" s="22">
        <f>SUM(L118:L119)</f>
        <v>-6816.87</v>
      </c>
      <c r="M120" s="22">
        <f>SUM(M118:M119)</f>
        <v>-10033.52</v>
      </c>
      <c r="N120" s="23">
        <f>SUM(N118:N119)</f>
        <v>82466.48000000001</v>
      </c>
    </row>
    <row r="121" spans="1:14" x14ac:dyDescent="0.3">
      <c r="A121" s="8" t="s">
        <v>159</v>
      </c>
      <c r="B121" s="1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12"/>
    </row>
    <row r="122" spans="1:14" x14ac:dyDescent="0.3">
      <c r="A122" s="13" t="s">
        <v>160</v>
      </c>
      <c r="B122" s="14" t="s">
        <v>18</v>
      </c>
      <c r="C122" s="15">
        <v>38231</v>
      </c>
      <c r="D122" s="16" t="s">
        <v>161</v>
      </c>
      <c r="E122" s="16" t="s">
        <v>26</v>
      </c>
      <c r="F122" s="18">
        <v>90000</v>
      </c>
      <c r="G122" s="18">
        <v>-9415.58</v>
      </c>
      <c r="H122" s="18">
        <v>-2583</v>
      </c>
      <c r="I122" s="18">
        <v>-2736</v>
      </c>
      <c r="J122" s="18">
        <v>-1350.12</v>
      </c>
      <c r="K122" s="19">
        <v>0</v>
      </c>
      <c r="L122" s="18">
        <f>I122+H122+J122+K122</f>
        <v>-6669.12</v>
      </c>
      <c r="M122" s="18">
        <v>-16084.7</v>
      </c>
      <c r="N122" s="20">
        <v>73915.3</v>
      </c>
    </row>
    <row r="123" spans="1:14" x14ac:dyDescent="0.3">
      <c r="A123" s="13" t="s">
        <v>162</v>
      </c>
      <c r="B123" s="14" t="s">
        <v>18</v>
      </c>
      <c r="C123" s="15">
        <v>41852</v>
      </c>
      <c r="D123" s="16" t="s">
        <v>163</v>
      </c>
      <c r="E123" s="16" t="s">
        <v>26</v>
      </c>
      <c r="F123" s="18">
        <v>32500</v>
      </c>
      <c r="G123" s="19">
        <v>0</v>
      </c>
      <c r="H123" s="16">
        <v>-932.75</v>
      </c>
      <c r="I123" s="16">
        <v>-988</v>
      </c>
      <c r="J123" s="19">
        <v>0</v>
      </c>
      <c r="K123" s="19">
        <v>0</v>
      </c>
      <c r="L123" s="18">
        <f>I123+H123+J123+K123</f>
        <v>-1920.75</v>
      </c>
      <c r="M123" s="18">
        <v>-1920.75</v>
      </c>
      <c r="N123" s="20">
        <v>30579.25</v>
      </c>
    </row>
    <row r="124" spans="1:14" x14ac:dyDescent="0.3">
      <c r="A124" s="13" t="s">
        <v>164</v>
      </c>
      <c r="B124" s="14" t="s">
        <v>18</v>
      </c>
      <c r="C124" s="15">
        <v>42278</v>
      </c>
      <c r="D124" s="16" t="s">
        <v>126</v>
      </c>
      <c r="E124" s="16" t="s">
        <v>26</v>
      </c>
      <c r="F124" s="18">
        <v>30000</v>
      </c>
      <c r="G124" s="19">
        <v>0</v>
      </c>
      <c r="H124" s="16">
        <v>-861</v>
      </c>
      <c r="I124" s="16">
        <v>-912</v>
      </c>
      <c r="J124" s="19">
        <v>0</v>
      </c>
      <c r="K124" s="19">
        <v>0</v>
      </c>
      <c r="L124" s="18">
        <f>I124+H124+J124+K124</f>
        <v>-1773</v>
      </c>
      <c r="M124" s="18">
        <v>-1773</v>
      </c>
      <c r="N124" s="20">
        <v>28227</v>
      </c>
    </row>
    <row r="125" spans="1:14" x14ac:dyDescent="0.3">
      <c r="A125" s="13" t="s">
        <v>165</v>
      </c>
      <c r="B125" s="14" t="s">
        <v>22</v>
      </c>
      <c r="C125" s="15">
        <v>38657</v>
      </c>
      <c r="D125" s="16" t="s">
        <v>126</v>
      </c>
      <c r="E125" s="16" t="s">
        <v>26</v>
      </c>
      <c r="F125" s="18">
        <v>32500</v>
      </c>
      <c r="G125" s="19">
        <v>0</v>
      </c>
      <c r="H125" s="16">
        <v>-932.75</v>
      </c>
      <c r="I125" s="16">
        <v>-988</v>
      </c>
      <c r="J125" s="19">
        <v>0</v>
      </c>
      <c r="K125" s="19">
        <v>0</v>
      </c>
      <c r="L125" s="18">
        <f>I125+H125+J125+K125</f>
        <v>-1920.75</v>
      </c>
      <c r="M125" s="18">
        <v>-1920.75</v>
      </c>
      <c r="N125" s="20">
        <v>30579.25</v>
      </c>
    </row>
    <row r="126" spans="1:14" ht="28" x14ac:dyDescent="0.3">
      <c r="A126" s="13" t="s">
        <v>166</v>
      </c>
      <c r="B126" s="14" t="s">
        <v>22</v>
      </c>
      <c r="C126" s="15">
        <v>44470</v>
      </c>
      <c r="D126" s="16" t="s">
        <v>167</v>
      </c>
      <c r="E126" s="17" t="s">
        <v>83</v>
      </c>
      <c r="F126" s="18">
        <v>20000</v>
      </c>
      <c r="G126" s="19">
        <v>0</v>
      </c>
      <c r="H126" s="16">
        <v>-574</v>
      </c>
      <c r="I126" s="16">
        <v>-608</v>
      </c>
      <c r="J126" s="19">
        <v>0</v>
      </c>
      <c r="K126" s="19">
        <v>0</v>
      </c>
      <c r="L126" s="18">
        <f>I126+H126+J126+K126</f>
        <v>-1182</v>
      </c>
      <c r="M126" s="18">
        <v>-1182</v>
      </c>
      <c r="N126" s="20">
        <v>18818</v>
      </c>
    </row>
    <row r="127" spans="1:14" x14ac:dyDescent="0.3">
      <c r="A127" s="21" t="s">
        <v>33</v>
      </c>
      <c r="B127" s="28"/>
      <c r="C127" s="16"/>
      <c r="D127" s="16"/>
      <c r="E127" s="16"/>
      <c r="F127" s="22">
        <f>SUM(F122:F126)</f>
        <v>205000</v>
      </c>
      <c r="G127" s="22">
        <f>SUM(G122:G126)</f>
        <v>-9415.58</v>
      </c>
      <c r="H127" s="22">
        <f>SUM(H122:H126)</f>
        <v>-5883.5</v>
      </c>
      <c r="I127" s="22">
        <f>SUM(I122:I126)</f>
        <v>-6232</v>
      </c>
      <c r="J127" s="22">
        <f>SUM(J122:J126)</f>
        <v>-1350.12</v>
      </c>
      <c r="K127" s="19">
        <v>0</v>
      </c>
      <c r="L127" s="22">
        <f>SUM(L122:L126)</f>
        <v>-13465.619999999999</v>
      </c>
      <c r="M127" s="22">
        <f>SUM(M122:M126)</f>
        <v>-22881.200000000001</v>
      </c>
      <c r="N127" s="23">
        <f>SUM(N122:N126)</f>
        <v>182118.8</v>
      </c>
    </row>
    <row r="128" spans="1:14" x14ac:dyDescent="0.3">
      <c r="A128" s="8" t="s">
        <v>168</v>
      </c>
      <c r="B128" s="10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12"/>
    </row>
    <row r="129" spans="1:20" x14ac:dyDescent="0.3">
      <c r="A129" s="13" t="s">
        <v>169</v>
      </c>
      <c r="B129" s="14" t="s">
        <v>18</v>
      </c>
      <c r="C129" s="15">
        <v>42095</v>
      </c>
      <c r="D129" s="16" t="s">
        <v>170</v>
      </c>
      <c r="E129" s="16" t="s">
        <v>26</v>
      </c>
      <c r="F129" s="18">
        <v>32500</v>
      </c>
      <c r="G129" s="19">
        <v>0</v>
      </c>
      <c r="H129" s="16">
        <v>-932.75</v>
      </c>
      <c r="I129" s="16">
        <v>-988</v>
      </c>
      <c r="J129" s="19">
        <v>0</v>
      </c>
      <c r="K129" s="19">
        <v>0</v>
      </c>
      <c r="L129" s="16">
        <f>I129+H129+J129+K129</f>
        <v>-1920.75</v>
      </c>
      <c r="M129" s="18">
        <v>-1920.75</v>
      </c>
      <c r="N129" s="20">
        <v>30579.25</v>
      </c>
    </row>
    <row r="130" spans="1:20" ht="28" x14ac:dyDescent="0.3">
      <c r="A130" s="13" t="s">
        <v>171</v>
      </c>
      <c r="B130" s="14" t="s">
        <v>18</v>
      </c>
      <c r="C130" s="15">
        <v>41312</v>
      </c>
      <c r="D130" s="16" t="s">
        <v>31</v>
      </c>
      <c r="E130" s="17" t="s">
        <v>83</v>
      </c>
      <c r="F130" s="18">
        <v>28400</v>
      </c>
      <c r="G130" s="19">
        <v>0</v>
      </c>
      <c r="H130" s="16">
        <v>-815.08</v>
      </c>
      <c r="I130" s="16">
        <v>-863.36</v>
      </c>
      <c r="J130" s="19">
        <v>0</v>
      </c>
      <c r="K130" s="19">
        <v>0</v>
      </c>
      <c r="L130" s="16">
        <f>I130+H130+J130+K130</f>
        <v>-1678.44</v>
      </c>
      <c r="M130" s="18">
        <v>-1678.44</v>
      </c>
      <c r="N130" s="20">
        <v>26721.56</v>
      </c>
    </row>
    <row r="131" spans="1:20" ht="28" x14ac:dyDescent="0.3">
      <c r="A131" s="13" t="s">
        <v>172</v>
      </c>
      <c r="B131" s="14" t="s">
        <v>18</v>
      </c>
      <c r="C131" s="15">
        <v>44166</v>
      </c>
      <c r="D131" s="16" t="s">
        <v>31</v>
      </c>
      <c r="E131" s="17" t="s">
        <v>83</v>
      </c>
      <c r="F131" s="18">
        <v>25000</v>
      </c>
      <c r="G131" s="19">
        <v>0</v>
      </c>
      <c r="H131" s="16">
        <v>-717.5</v>
      </c>
      <c r="I131" s="16">
        <v>-760</v>
      </c>
      <c r="J131" s="19">
        <v>0</v>
      </c>
      <c r="K131" s="19">
        <v>0</v>
      </c>
      <c r="L131" s="16">
        <f>I131+H131+J131+K131</f>
        <v>-1477.5</v>
      </c>
      <c r="M131" s="18">
        <v>-1477.5</v>
      </c>
      <c r="N131" s="20">
        <v>23522.5</v>
      </c>
    </row>
    <row r="132" spans="1:20" x14ac:dyDescent="0.3">
      <c r="A132" s="40" t="s">
        <v>33</v>
      </c>
      <c r="B132" s="40"/>
      <c r="C132" s="40"/>
      <c r="D132" s="40"/>
      <c r="E132" s="40"/>
      <c r="F132" s="40">
        <f>SUM(F129:F131)</f>
        <v>85900</v>
      </c>
      <c r="G132" s="40"/>
      <c r="H132" s="40">
        <f>SUM(H129:H131)</f>
        <v>-2465.33</v>
      </c>
      <c r="I132" s="40">
        <f>SUM(I129:I131)</f>
        <v>-2611.36</v>
      </c>
      <c r="J132" s="40"/>
      <c r="K132" s="40"/>
      <c r="L132" s="40">
        <f>SUM(L129:L131)</f>
        <v>-5076.6900000000005</v>
      </c>
      <c r="M132" s="40">
        <f>SUM(M129:M131)</f>
        <v>-5076.6900000000005</v>
      </c>
      <c r="N132" s="40">
        <f>SUM(N129:N131)</f>
        <v>80823.31</v>
      </c>
    </row>
    <row r="133" spans="1:20" x14ac:dyDescent="0.3">
      <c r="A133" s="40" t="s">
        <v>173</v>
      </c>
      <c r="B133" s="40"/>
      <c r="C133" s="40"/>
      <c r="D133" s="40"/>
      <c r="E133" s="40"/>
      <c r="F133" s="40">
        <f t="shared" ref="F133:N133" si="6">F15+F20+F27+F39+F48+F54+F58+F62+F66+F74+F77+F82+F90+F93+F96+F116+F120+F127+F132</f>
        <v>7141530</v>
      </c>
      <c r="G133" s="40">
        <f t="shared" si="6"/>
        <v>-855792.54999999981</v>
      </c>
      <c r="H133" s="40">
        <f>H15+H20+H27+H39+H48+H54+H58+H62+H66+H74+H77+H82+H90+H93+H96+H116+H120+H127+H132</f>
        <v>-201381.59999999998</v>
      </c>
      <c r="I133" s="40">
        <f t="shared" si="6"/>
        <v>-190988</v>
      </c>
      <c r="J133" s="40">
        <f t="shared" si="6"/>
        <v>-24302.159999999996</v>
      </c>
      <c r="K133" s="40">
        <f t="shared" si="6"/>
        <v>-20000</v>
      </c>
      <c r="L133" s="40">
        <f t="shared" si="6"/>
        <v>-436671.75999999989</v>
      </c>
      <c r="M133" s="40">
        <f t="shared" si="6"/>
        <v>-1292464.31</v>
      </c>
      <c r="N133" s="40">
        <f t="shared" si="6"/>
        <v>5849065.6899999995</v>
      </c>
    </row>
    <row r="134" spans="1:20" x14ac:dyDescent="0.3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</row>
    <row r="135" spans="1:20" x14ac:dyDescent="0.3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</row>
    <row r="136" spans="1:20" x14ac:dyDescent="0.3">
      <c r="J136" s="43"/>
      <c r="N136" s="43"/>
    </row>
    <row r="138" spans="1:20" s="45" customFormat="1" ht="15.5" x14ac:dyDescent="0.35">
      <c r="A138" s="44"/>
      <c r="F138" s="44"/>
      <c r="G138" s="44"/>
      <c r="H138" s="44"/>
      <c r="T138" s="3"/>
    </row>
    <row r="139" spans="1:20" s="45" customFormat="1" ht="15.5" x14ac:dyDescent="0.35">
      <c r="A139" s="46"/>
      <c r="F139" s="47"/>
      <c r="G139" s="47"/>
      <c r="H139" s="47"/>
    </row>
    <row r="140" spans="1:20" s="45" customFormat="1" ht="15.5" x14ac:dyDescent="0.35">
      <c r="A140" s="44"/>
      <c r="M140" s="48"/>
    </row>
    <row r="141" spans="1:20" s="45" customFormat="1" ht="15.5" x14ac:dyDescent="0.35">
      <c r="A141" s="44"/>
      <c r="F141" s="49"/>
      <c r="G141" s="49"/>
      <c r="H141" s="49"/>
    </row>
    <row r="142" spans="1:20" s="45" customFormat="1" ht="15.5" x14ac:dyDescent="0.35">
      <c r="A142" s="44"/>
      <c r="F142" s="49"/>
      <c r="G142" s="49"/>
      <c r="H142" s="49"/>
    </row>
    <row r="143" spans="1:20" s="45" customFormat="1" ht="15.5" x14ac:dyDescent="0.35">
      <c r="A143" s="44"/>
      <c r="F143" s="49"/>
      <c r="G143" s="49"/>
      <c r="H143" s="49"/>
    </row>
    <row r="144" spans="1:20" s="45" customFormat="1" ht="15.5" x14ac:dyDescent="0.35">
      <c r="A144" s="44"/>
      <c r="F144" s="49"/>
      <c r="G144" s="49"/>
      <c r="H144" s="49"/>
    </row>
    <row r="145" spans="1:8" s="45" customFormat="1" ht="15.5" x14ac:dyDescent="0.35">
      <c r="A145" s="44"/>
      <c r="F145" s="49"/>
      <c r="G145" s="49"/>
      <c r="H145" s="49"/>
    </row>
    <row r="146" spans="1:8" s="45" customFormat="1" ht="15.5" x14ac:dyDescent="0.35">
      <c r="F146" s="50"/>
      <c r="G146" s="50"/>
      <c r="H146" s="50"/>
    </row>
    <row r="147" spans="1:8" s="45" customFormat="1" ht="15.5" x14ac:dyDescent="0.35">
      <c r="A147" s="51"/>
      <c r="F147" s="52"/>
      <c r="G147" s="52"/>
      <c r="H147" s="52"/>
    </row>
    <row r="148" spans="1:8" s="45" customFormat="1" ht="15.5" x14ac:dyDescent="0.35">
      <c r="F148" s="50"/>
      <c r="G148" s="50"/>
      <c r="H148" s="50"/>
    </row>
    <row r="149" spans="1:8" s="45" customFormat="1" ht="15.5" x14ac:dyDescent="0.35">
      <c r="A149" s="53"/>
    </row>
  </sheetData>
  <sheetProtection algorithmName="SHA-512" hashValue="edUbG/BadUWUwfMbNc6ZKrZ9TaVRqdlvt9a+UUi32S2G1iok9Ff4rh1Pmz0mCNaUoTAJfPJ9RXxkztSZPR6Dlg==" saltValue="FOpxI6zg6SZ62FrdgaUgEw==" spinCount="100000" sheet="1" formatCells="0" formatColumns="0" formatRows="0" insertColumns="0" insertRows="0" insertHyperlinks="0" deleteColumns="0" deleteRows="0" sort="0" autoFilter="0" pivotTables="0"/>
  <mergeCells count="2">
    <mergeCell ref="A5:N5"/>
    <mergeCell ref="A6:N6"/>
  </mergeCells>
  <conditionalFormatting sqref="T138">
    <cfRule type="containsText" dxfId="0" priority="1" operator="containsText" text="Vencido">
      <formula>NOT(ISERROR(SEARCH("Vencido",T138)))</formula>
    </cfRule>
  </conditionalFormatting>
  <pageMargins left="0.25" right="0.25" top="0.75" bottom="0.75" header="0.3" footer="0.3"/>
  <pageSetup scale="42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0" ma:contentTypeDescription="Crear nuevo documento." ma:contentTypeScope="" ma:versionID="3d89fe2e72d4dfb3e18c21799bb8f32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4ca9cfa9c8995bb86c93389154f9496a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984204-24AB-4841-B6F2-ACE8F78233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F0013E-D0BF-406D-8183-F436E8CB4A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798BEF-08E9-4B5C-B5CA-C86D30F2F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2022-02-10T12:27:24Z</dcterms:created>
  <dcterms:modified xsi:type="dcterms:W3CDTF">2022-02-10T12:51:07Z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