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Documentos Enc. Presupuesto/Ejecucion Presupuestaria 2025/"/>
    </mc:Choice>
  </mc:AlternateContent>
  <xr:revisionPtr revIDLastSave="0" documentId="8_{5C2F2AC9-41CC-4A61-8B13-DE0B3C637337}" xr6:coauthVersionLast="47" xr6:coauthVersionMax="47" xr10:uidLastSave="{00000000-0000-0000-0000-000000000000}"/>
  <bookViews>
    <workbookView xWindow="-23148" yWindow="-108" windowWidth="23256" windowHeight="12456" xr2:uid="{D54CE725-FB20-45E7-B785-048F2EC8CE9A}"/>
  </bookViews>
  <sheets>
    <sheet name="Hoj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6" i="1" l="1"/>
  <c r="K91" i="1" s="1"/>
  <c r="C96" i="1"/>
  <c r="K95" i="1"/>
  <c r="C95" i="1"/>
  <c r="K94" i="1"/>
  <c r="C94" i="1"/>
  <c r="K93" i="1"/>
  <c r="C93" i="1"/>
  <c r="K92" i="1"/>
  <c r="C92" i="1"/>
  <c r="C91" i="1" s="1"/>
  <c r="I91" i="1"/>
  <c r="H91" i="1"/>
  <c r="G91" i="1"/>
  <c r="F91" i="1"/>
  <c r="E91" i="1"/>
  <c r="D91" i="1"/>
  <c r="B91" i="1"/>
  <c r="K89" i="1"/>
  <c r="C89" i="1"/>
  <c r="K88" i="1"/>
  <c r="C88" i="1"/>
  <c r="C87" i="1" s="1"/>
  <c r="K87" i="1"/>
  <c r="I87" i="1"/>
  <c r="H87" i="1"/>
  <c r="G87" i="1"/>
  <c r="F87" i="1"/>
  <c r="E87" i="1"/>
  <c r="D87" i="1"/>
  <c r="B87" i="1"/>
  <c r="K85" i="1"/>
  <c r="C85" i="1"/>
  <c r="K84" i="1"/>
  <c r="C84" i="1"/>
  <c r="C83" i="1" s="1"/>
  <c r="K83" i="1"/>
  <c r="I83" i="1"/>
  <c r="H83" i="1"/>
  <c r="G83" i="1"/>
  <c r="F83" i="1"/>
  <c r="E83" i="1"/>
  <c r="D83" i="1"/>
  <c r="B83" i="1"/>
  <c r="K82" i="1"/>
  <c r="C82" i="1"/>
  <c r="K81" i="1"/>
  <c r="C81" i="1"/>
  <c r="K80" i="1"/>
  <c r="K79" i="1" s="1"/>
  <c r="J80" i="1"/>
  <c r="I80" i="1"/>
  <c r="G80" i="1"/>
  <c r="F80" i="1"/>
  <c r="E80" i="1"/>
  <c r="C80" i="1"/>
  <c r="C79" i="1" s="1"/>
  <c r="J79" i="1"/>
  <c r="I79" i="1"/>
  <c r="H79" i="1"/>
  <c r="G79" i="1"/>
  <c r="F79" i="1"/>
  <c r="E79" i="1"/>
  <c r="D79" i="1"/>
  <c r="B79" i="1"/>
  <c r="I77" i="1"/>
  <c r="G77" i="1"/>
  <c r="F77" i="1"/>
  <c r="E77" i="1"/>
  <c r="K77" i="1" s="1"/>
  <c r="C77" i="1"/>
  <c r="I76" i="1"/>
  <c r="K76" i="1" s="1"/>
  <c r="H76" i="1"/>
  <c r="G76" i="1"/>
  <c r="F76" i="1"/>
  <c r="E76" i="1"/>
  <c r="C76" i="1"/>
  <c r="I75" i="1"/>
  <c r="F75" i="1"/>
  <c r="K75" i="1" s="1"/>
  <c r="C75" i="1"/>
  <c r="I74" i="1"/>
  <c r="G74" i="1"/>
  <c r="K74" i="1" s="1"/>
  <c r="F74" i="1"/>
  <c r="E74" i="1"/>
  <c r="C74" i="1"/>
  <c r="I73" i="1"/>
  <c r="G73" i="1"/>
  <c r="F73" i="1"/>
  <c r="E73" i="1"/>
  <c r="K73" i="1" s="1"/>
  <c r="C73" i="1"/>
  <c r="I72" i="1"/>
  <c r="I68" i="1" s="1"/>
  <c r="G72" i="1"/>
  <c r="K72" i="1" s="1"/>
  <c r="F72" i="1"/>
  <c r="C72" i="1"/>
  <c r="I71" i="1"/>
  <c r="G71" i="1"/>
  <c r="F71" i="1"/>
  <c r="K71" i="1" s="1"/>
  <c r="C71" i="1"/>
  <c r="I70" i="1"/>
  <c r="G70" i="1"/>
  <c r="F70" i="1"/>
  <c r="F68" i="1" s="1"/>
  <c r="C70" i="1"/>
  <c r="J69" i="1"/>
  <c r="I69" i="1"/>
  <c r="G69" i="1"/>
  <c r="F69" i="1"/>
  <c r="E69" i="1"/>
  <c r="K69" i="1" s="1"/>
  <c r="C69" i="1"/>
  <c r="C68" i="1" s="1"/>
  <c r="J68" i="1"/>
  <c r="H68" i="1"/>
  <c r="D68" i="1"/>
  <c r="B68" i="1"/>
  <c r="G66" i="1"/>
  <c r="F66" i="1"/>
  <c r="K66" i="1" s="1"/>
  <c r="C66" i="1"/>
  <c r="G65" i="1"/>
  <c r="F65" i="1"/>
  <c r="K65" i="1" s="1"/>
  <c r="C65" i="1"/>
  <c r="G64" i="1"/>
  <c r="F64" i="1"/>
  <c r="K64" i="1" s="1"/>
  <c r="C64" i="1"/>
  <c r="J63" i="1"/>
  <c r="J59" i="1" s="1"/>
  <c r="H63" i="1"/>
  <c r="G63" i="1"/>
  <c r="F63" i="1"/>
  <c r="K63" i="1" s="1"/>
  <c r="C63" i="1"/>
  <c r="G62" i="1"/>
  <c r="K62" i="1" s="1"/>
  <c r="F62" i="1"/>
  <c r="C62" i="1"/>
  <c r="J61" i="1"/>
  <c r="H61" i="1"/>
  <c r="G61" i="1"/>
  <c r="F61" i="1"/>
  <c r="E61" i="1"/>
  <c r="K61" i="1" s="1"/>
  <c r="C61" i="1"/>
  <c r="C59" i="1" s="1"/>
  <c r="I60" i="1"/>
  <c r="I59" i="1" s="1"/>
  <c r="H60" i="1"/>
  <c r="G60" i="1"/>
  <c r="F60" i="1"/>
  <c r="E60" i="1"/>
  <c r="C60" i="1"/>
  <c r="H59" i="1"/>
  <c r="E59" i="1"/>
  <c r="D59" i="1"/>
  <c r="B59" i="1"/>
  <c r="G57" i="1"/>
  <c r="F57" i="1"/>
  <c r="K57" i="1" s="1"/>
  <c r="C57" i="1"/>
  <c r="G56" i="1"/>
  <c r="F56" i="1"/>
  <c r="E56" i="1"/>
  <c r="E49" i="1" s="1"/>
  <c r="C56" i="1"/>
  <c r="G55" i="1"/>
  <c r="F55" i="1"/>
  <c r="K55" i="1" s="1"/>
  <c r="C55" i="1"/>
  <c r="G54" i="1"/>
  <c r="F54" i="1"/>
  <c r="K54" i="1" s="1"/>
  <c r="C54" i="1"/>
  <c r="G53" i="1"/>
  <c r="F53" i="1"/>
  <c r="K53" i="1" s="1"/>
  <c r="C53" i="1"/>
  <c r="C49" i="1" s="1"/>
  <c r="G52" i="1"/>
  <c r="F52" i="1"/>
  <c r="K52" i="1" s="1"/>
  <c r="C52" i="1"/>
  <c r="G51" i="1"/>
  <c r="F51" i="1"/>
  <c r="K51" i="1" s="1"/>
  <c r="C51" i="1"/>
  <c r="H50" i="1"/>
  <c r="H49" i="1" s="1"/>
  <c r="G50" i="1"/>
  <c r="F50" i="1"/>
  <c r="F49" i="1" s="1"/>
  <c r="C50" i="1"/>
  <c r="I49" i="1"/>
  <c r="D49" i="1"/>
  <c r="B49" i="1"/>
  <c r="B98" i="1" s="1"/>
  <c r="B21" i="1" s="1"/>
  <c r="J48" i="1"/>
  <c r="K48" i="1" s="1"/>
  <c r="I48" i="1"/>
  <c r="H48" i="1"/>
  <c r="G48" i="1"/>
  <c r="F48" i="1"/>
  <c r="E48" i="1"/>
  <c r="D48" i="1"/>
  <c r="C48" i="1"/>
  <c r="J47" i="1"/>
  <c r="H47" i="1"/>
  <c r="G47" i="1"/>
  <c r="F47" i="1"/>
  <c r="K47" i="1" s="1"/>
  <c r="E47" i="1"/>
  <c r="C47" i="1"/>
  <c r="H46" i="1"/>
  <c r="G46" i="1"/>
  <c r="F46" i="1"/>
  <c r="E46" i="1"/>
  <c r="K46" i="1" s="1"/>
  <c r="C46" i="1"/>
  <c r="H45" i="1"/>
  <c r="G45" i="1"/>
  <c r="F45" i="1"/>
  <c r="K45" i="1" s="1"/>
  <c r="E45" i="1"/>
  <c r="C45" i="1"/>
  <c r="J44" i="1"/>
  <c r="H44" i="1"/>
  <c r="G44" i="1"/>
  <c r="F44" i="1"/>
  <c r="E44" i="1"/>
  <c r="K44" i="1" s="1"/>
  <c r="C44" i="1"/>
  <c r="J43" i="1"/>
  <c r="J40" i="1" s="1"/>
  <c r="H43" i="1"/>
  <c r="K43" i="1" s="1"/>
  <c r="G43" i="1"/>
  <c r="F43" i="1"/>
  <c r="E43" i="1"/>
  <c r="D43" i="1"/>
  <c r="D40" i="1" s="1"/>
  <c r="C43" i="1"/>
  <c r="J42" i="1"/>
  <c r="H42" i="1"/>
  <c r="G42" i="1"/>
  <c r="F42" i="1"/>
  <c r="E42" i="1"/>
  <c r="K42" i="1" s="1"/>
  <c r="C42" i="1"/>
  <c r="J41" i="1"/>
  <c r="H41" i="1"/>
  <c r="G41" i="1"/>
  <c r="F41" i="1"/>
  <c r="F40" i="1" s="1"/>
  <c r="E41" i="1"/>
  <c r="K41" i="1" s="1"/>
  <c r="C41" i="1"/>
  <c r="C40" i="1" s="1"/>
  <c r="I40" i="1"/>
  <c r="G40" i="1"/>
  <c r="B40" i="1"/>
  <c r="J38" i="1"/>
  <c r="H38" i="1"/>
  <c r="G38" i="1"/>
  <c r="F38" i="1"/>
  <c r="E38" i="1"/>
  <c r="K38" i="1" s="1"/>
  <c r="C38" i="1"/>
  <c r="J37" i="1"/>
  <c r="H37" i="1"/>
  <c r="G37" i="1"/>
  <c r="F37" i="1"/>
  <c r="E37" i="1"/>
  <c r="K37" i="1" s="1"/>
  <c r="C37" i="1"/>
  <c r="J36" i="1"/>
  <c r="H36" i="1"/>
  <c r="G36" i="1"/>
  <c r="F36" i="1"/>
  <c r="K36" i="1" s="1"/>
  <c r="E36" i="1"/>
  <c r="C36" i="1"/>
  <c r="J35" i="1"/>
  <c r="H35" i="1"/>
  <c r="G35" i="1"/>
  <c r="F35" i="1"/>
  <c r="E35" i="1"/>
  <c r="K35" i="1" s="1"/>
  <c r="C35" i="1"/>
  <c r="J34" i="1"/>
  <c r="J29" i="1" s="1"/>
  <c r="H34" i="1"/>
  <c r="K34" i="1" s="1"/>
  <c r="G34" i="1"/>
  <c r="F34" i="1"/>
  <c r="E34" i="1"/>
  <c r="C34" i="1"/>
  <c r="J33" i="1"/>
  <c r="H33" i="1"/>
  <c r="G33" i="1"/>
  <c r="F33" i="1"/>
  <c r="E33" i="1"/>
  <c r="K33" i="1" s="1"/>
  <c r="C33" i="1"/>
  <c r="K32" i="1"/>
  <c r="J32" i="1"/>
  <c r="H32" i="1"/>
  <c r="G32" i="1"/>
  <c r="F32" i="1"/>
  <c r="E32" i="1"/>
  <c r="C32" i="1"/>
  <c r="J31" i="1"/>
  <c r="H31" i="1"/>
  <c r="G31" i="1"/>
  <c r="F31" i="1"/>
  <c r="E31" i="1"/>
  <c r="K31" i="1" s="1"/>
  <c r="C31" i="1"/>
  <c r="J30" i="1"/>
  <c r="H30" i="1"/>
  <c r="G30" i="1"/>
  <c r="G29" i="1" s="1"/>
  <c r="F30" i="1"/>
  <c r="F29" i="1" s="1"/>
  <c r="E30" i="1"/>
  <c r="K30" i="1" s="1"/>
  <c r="K29" i="1" s="1"/>
  <c r="C30" i="1"/>
  <c r="C29" i="1" s="1"/>
  <c r="I29" i="1"/>
  <c r="H29" i="1"/>
  <c r="D29" i="1"/>
  <c r="B29" i="1"/>
  <c r="J27" i="1"/>
  <c r="H27" i="1"/>
  <c r="G27" i="1"/>
  <c r="F27" i="1"/>
  <c r="E27" i="1"/>
  <c r="K27" i="1" s="1"/>
  <c r="C27" i="1"/>
  <c r="J26" i="1"/>
  <c r="H26" i="1"/>
  <c r="G26" i="1"/>
  <c r="F26" i="1"/>
  <c r="E26" i="1"/>
  <c r="K26" i="1" s="1"/>
  <c r="C26" i="1"/>
  <c r="J25" i="1"/>
  <c r="H25" i="1"/>
  <c r="H22" i="1" s="1"/>
  <c r="G25" i="1"/>
  <c r="K25" i="1" s="1"/>
  <c r="F25" i="1"/>
  <c r="E25" i="1"/>
  <c r="C25" i="1"/>
  <c r="J24" i="1"/>
  <c r="H24" i="1"/>
  <c r="G24" i="1"/>
  <c r="F24" i="1"/>
  <c r="E24" i="1"/>
  <c r="K24" i="1" s="1"/>
  <c r="C24" i="1"/>
  <c r="J23" i="1"/>
  <c r="K23" i="1" s="1"/>
  <c r="H23" i="1"/>
  <c r="G23" i="1"/>
  <c r="F23" i="1"/>
  <c r="E23" i="1"/>
  <c r="E22" i="1" s="1"/>
  <c r="D23" i="1"/>
  <c r="D22" i="1" s="1"/>
  <c r="C23" i="1"/>
  <c r="C22" i="1" s="1"/>
  <c r="I22" i="1"/>
  <c r="F22" i="1"/>
  <c r="B22" i="1"/>
  <c r="F18" i="1"/>
  <c r="K18" i="1" s="1"/>
  <c r="K17" i="1" s="1"/>
  <c r="C18" i="1"/>
  <c r="C17" i="1" s="1"/>
  <c r="J17" i="1"/>
  <c r="I17" i="1"/>
  <c r="H17" i="1"/>
  <c r="G17" i="1"/>
  <c r="F17" i="1"/>
  <c r="F19" i="1" s="1"/>
  <c r="E17" i="1"/>
  <c r="E19" i="1" s="1"/>
  <c r="D17" i="1"/>
  <c r="D19" i="1" s="1"/>
  <c r="B17" i="1"/>
  <c r="K16" i="1"/>
  <c r="C16" i="1"/>
  <c r="K15" i="1"/>
  <c r="C15" i="1"/>
  <c r="C14" i="1" s="1"/>
  <c r="C19" i="1" s="1"/>
  <c r="K14" i="1"/>
  <c r="K19" i="1" s="1"/>
  <c r="J14" i="1"/>
  <c r="J19" i="1" s="1"/>
  <c r="I14" i="1"/>
  <c r="I19" i="1" s="1"/>
  <c r="H14" i="1"/>
  <c r="H19" i="1" s="1"/>
  <c r="G14" i="1"/>
  <c r="G19" i="1" s="1"/>
  <c r="F14" i="1"/>
  <c r="E14" i="1"/>
  <c r="D14" i="1"/>
  <c r="B14" i="1"/>
  <c r="B19" i="1" s="1"/>
  <c r="G49" i="1" l="1"/>
  <c r="G59" i="1"/>
  <c r="K40" i="1"/>
  <c r="I98" i="1"/>
  <c r="I21" i="1" s="1"/>
  <c r="C98" i="1"/>
  <c r="C21" i="1" s="1"/>
  <c r="D98" i="1"/>
  <c r="D21" i="1" s="1"/>
  <c r="K22" i="1"/>
  <c r="K68" i="1"/>
  <c r="J98" i="1"/>
  <c r="J21" i="1" s="1"/>
  <c r="G68" i="1"/>
  <c r="G22" i="1"/>
  <c r="G98" i="1" s="1"/>
  <c r="G21" i="1" s="1"/>
  <c r="F59" i="1"/>
  <c r="F98" i="1" s="1"/>
  <c r="F21" i="1" s="1"/>
  <c r="K50" i="1"/>
  <c r="K49" i="1" s="1"/>
  <c r="J22" i="1"/>
  <c r="K56" i="1"/>
  <c r="K70" i="1"/>
  <c r="K60" i="1"/>
  <c r="K59" i="1" s="1"/>
  <c r="E29" i="1"/>
  <c r="E98" i="1" s="1"/>
  <c r="E21" i="1" s="1"/>
  <c r="H40" i="1"/>
  <c r="H98" i="1" s="1"/>
  <c r="H21" i="1" s="1"/>
  <c r="E40" i="1"/>
  <c r="E68" i="1"/>
  <c r="K98" i="1" l="1"/>
  <c r="K21" i="1" s="1"/>
</calcChain>
</file>

<file path=xl/sharedStrings.xml><?xml version="1.0" encoding="utf-8"?>
<sst xmlns="http://schemas.openxmlformats.org/spreadsheetml/2006/main" count="98" uniqueCount="98">
  <si>
    <t xml:space="preserve"> FONDO PATRIMONIAL DE LAS EMPRESAS REFORMADAS</t>
  </si>
  <si>
    <t xml:space="preserve"> Ejecución de Ingresos y Gastos y Aplicaciones Financieras </t>
  </si>
  <si>
    <t>Año 2025</t>
  </si>
  <si>
    <t xml:space="preserve">Detalle </t>
  </si>
  <si>
    <t>Presupuesto Aprobado</t>
  </si>
  <si>
    <t>Presupuesto Vigente</t>
  </si>
  <si>
    <t xml:space="preserve">Enero </t>
  </si>
  <si>
    <t>Febrero</t>
  </si>
  <si>
    <t>Marzo</t>
  </si>
  <si>
    <t>Abril</t>
  </si>
  <si>
    <t>Mayo</t>
  </si>
  <si>
    <t>Junio</t>
  </si>
  <si>
    <t>Julio</t>
  </si>
  <si>
    <t>Total</t>
  </si>
  <si>
    <t>1 - INGRESOS:</t>
  </si>
  <si>
    <t>1.6.1 Renta de la Propiedad</t>
  </si>
  <si>
    <t>1.6.1.1- Dividendos</t>
  </si>
  <si>
    <t>1.6.1.2- Intereses</t>
  </si>
  <si>
    <t>1.6.4-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</si>
  <si>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</si>
  <si>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</si>
  <si>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</si>
  <si>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</si>
  <si>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</si>
  <si>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</si>
  <si>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  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</si>
  <si>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</si>
  <si>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</si>
  <si>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</si>
  <si>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</si>
  <si>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</si>
  <si>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</si>
  <si>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</si>
  <si>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</si>
  <si>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</si>
  <si>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</si>
  <si>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</si>
  <si>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</si>
  <si>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</si>
  <si>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</si>
  <si>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</si>
  <si>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Papel, Cartón e Impresos</t>
  </si>
  <si>
    <t>2.3.4 - Productos Farmacéuticos</t>
  </si>
  <si>
    <t>2.3.5 - Cuero, Caucho y Plástico</t>
  </si>
  <si>
    <t>2.3.6 - Productos de Minerales, Metálicos y No Metálicos</t>
  </si>
  <si>
    <t>2.3.7 - Combustibles, Lubricantes y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</si>
  <si>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</si>
  <si>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</si>
  <si>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</si>
  <si>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Gobierno General Nacional</t>
  </si>
  <si>
    <t>2.4.3 Transferencias Corrientes a Gobiernos Generales Locales</t>
  </si>
  <si>
    <t>2.4.4 Transferencias Corrientes a Empresas Públicas no Financieras</t>
  </si>
  <si>
    <t>2.4.5 Transferencias Corrientes a Instituciones Públicas Financieras</t>
  </si>
  <si>
    <t>2.4.6 Subvenciones</t>
  </si>
  <si>
    <t>2.4.7 Transferencias Corrientes al Sector Externo</t>
  </si>
  <si>
    <t>2.4.9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</si>
  <si>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</si>
  <si>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</si>
  <si>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</si>
  <si>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</si>
  <si>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</si>
  <si>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</si>
  <si>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 xml:space="preserve">2.5.6 - Transferencias de Capital al Sector Externo 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</si>
  <si>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</si>
  <si>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</si>
  <si>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</si>
  <si>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</si>
  <si>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Intrumental, Científico y Laboratorio</t>
  </si>
  <si>
    <t>2.6.4 - Vehículos y Equipos de Transporte, Tracción y Elevación</t>
  </si>
  <si>
    <t>2.6.5 - Maquinarias,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</si>
  <si>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</si>
  <si>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</si>
  <si>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</si>
  <si>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</si>
  <si>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</si>
  <si>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</si>
  <si>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</si>
  <si>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</si>
  <si>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Adquisición de Activos Financieros con Fines de Política</t>
  </si>
  <si>
    <t>2.8.1 - Concesión de Préstamos</t>
  </si>
  <si>
    <t>2.8.2 - Adquisición de Títulos de Valores Representativos de Deuda</t>
  </si>
  <si>
    <t>2.9 - Gastos Financieros</t>
  </si>
  <si>
    <t>2.9.1 - Intereses de la Deuda Pública Interna</t>
  </si>
  <si>
    <t>2.9.2 - Intereses de la Deuda Pública Externa</t>
  </si>
  <si>
    <t>4.1 Aplicaciones Financieras</t>
  </si>
  <si>
    <t>4.1 Incremento de los Activos Financieros Corr.</t>
  </si>
  <si>
    <t>4.1.1 - Incremento de los Activos Finacieros Corrientes</t>
  </si>
  <si>
    <t>4.1.2 - Incremento de los Activos Financieros No Corrientes</t>
  </si>
  <si>
    <t>4.3 - Disminución de Fondos de Terceros</t>
  </si>
  <si>
    <t>4.3.5 - Disminución de Depósitos Fondos de Terceros</t>
  </si>
  <si>
    <t>Total Gastos</t>
  </si>
  <si>
    <t xml:space="preserve">   Claudio Marte</t>
  </si>
  <si>
    <t xml:space="preserve">                                Marleny Medrano</t>
  </si>
  <si>
    <t xml:space="preserve">   Encargado División de Presupuesto</t>
  </si>
  <si>
    <t xml:space="preserve">                        </t>
  </si>
  <si>
    <t xml:space="preserve">         Directora Administrativa y Financiera</t>
  </si>
  <si>
    <t>José E. Florentino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</si>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</sst>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u val="singleAccounting"/>
      <sz val="18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wrapText="1"/>
    </xf>
    <xf numFmtId="0" fontId="7" fillId="0" borderId="0" xfId="0" applyFont="1"/>
    <xf numFmtId="0" fontId="2" fillId="0" borderId="6" xfId="0" applyFont="1" applyBorder="1" applyAlignment="1">
      <alignment horizontal="left" wrapText="1"/>
    </xf>
    <xf numFmtId="164" fontId="2" fillId="0" borderId="6" xfId="1" applyNumberFormat="1" applyFont="1" applyBorder="1" applyAlignment="1">
      <alignment horizontal="left" wrapText="1"/>
    </xf>
    <xf numFmtId="43" fontId="2" fillId="0" borderId="6" xfId="1" applyFont="1" applyBorder="1" applyAlignment="1">
      <alignment horizontal="left" wrapText="1"/>
    </xf>
    <xf numFmtId="43" fontId="8" fillId="0" borderId="0" xfId="0" applyNumberFormat="1" applyFont="1"/>
    <xf numFmtId="43" fontId="9" fillId="0" borderId="0" xfId="0" applyNumberFormat="1" applyFont="1"/>
    <xf numFmtId="0" fontId="8" fillId="0" borderId="0" xfId="0" applyFont="1"/>
    <xf numFmtId="0" fontId="2" fillId="0" borderId="6" xfId="0" applyFont="1" applyBorder="1" applyAlignment="1">
      <alignment horizontal="left" vertical="center" wrapText="1"/>
    </xf>
    <xf numFmtId="164" fontId="10" fillId="0" borderId="6" xfId="1" applyNumberFormat="1" applyFont="1" applyBorder="1" applyAlignment="1">
      <alignment horizontal="left" wrapText="1"/>
    </xf>
    <xf numFmtId="43" fontId="10" fillId="0" borderId="6" xfId="1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164" fontId="5" fillId="0" borderId="6" xfId="1" applyNumberFormat="1" applyFont="1" applyBorder="1" applyAlignment="1">
      <alignment horizontal="left" wrapText="1"/>
    </xf>
    <xf numFmtId="43" fontId="5" fillId="0" borderId="6" xfId="1" applyFont="1" applyBorder="1" applyAlignment="1">
      <alignment horizontal="left" wrapText="1"/>
    </xf>
    <xf numFmtId="43" fontId="11" fillId="0" borderId="0" xfId="0" applyNumberFormat="1" applyFont="1"/>
    <xf numFmtId="0" fontId="11" fillId="0" borderId="0" xfId="0" applyFont="1"/>
    <xf numFmtId="0" fontId="2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left" vertical="center" wrapText="1"/>
    </xf>
    <xf numFmtId="43" fontId="5" fillId="0" borderId="6" xfId="1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164" fontId="2" fillId="4" borderId="6" xfId="1" applyNumberFormat="1" applyFont="1" applyFill="1" applyBorder="1" applyAlignment="1">
      <alignment horizontal="left" wrapText="1"/>
    </xf>
    <xf numFmtId="43" fontId="2" fillId="4" borderId="6" xfId="1" applyFont="1" applyFill="1" applyBorder="1" applyAlignment="1">
      <alignment horizontal="left" wrapText="1"/>
    </xf>
    <xf numFmtId="43" fontId="12" fillId="0" borderId="0" xfId="0" applyNumberFormat="1" applyFont="1"/>
    <xf numFmtId="0" fontId="12" fillId="0" borderId="0" xfId="0" applyFont="1"/>
    <xf numFmtId="0" fontId="5" fillId="0" borderId="6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wrapText="1"/>
    </xf>
    <xf numFmtId="164" fontId="5" fillId="4" borderId="6" xfId="1" applyNumberFormat="1" applyFont="1" applyFill="1" applyBorder="1" applyAlignment="1">
      <alignment horizontal="left" wrapText="1"/>
    </xf>
    <xf numFmtId="43" fontId="5" fillId="4" borderId="6" xfId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572955</xdr:colOff>
      <xdr:row>0</xdr:row>
      <xdr:rowOff>228600</xdr:rowOff>
    </xdr:from>
    <xdr:to>
      <xdr:col>4</xdr:col>
      <xdr:colOff>1383030</xdr:colOff>
      <xdr:row>6</xdr:row>
      <xdr:rowOff>41250</xdr:rowOff>
    </xdr:to>
    <xdr:pic>
      <xdr:nvPicPr>
        <xdr:cNvPr id="2" name="Imagen 1" descr="Logo-presidencia - Gabinete de Política Social">
          <a:extLst>
            <a:ext uri="{FF2B5EF4-FFF2-40B4-BE49-F238E27FC236}">
              <a16:creationId xmlns:a16="http://schemas.microsoft.com/office/drawing/2014/main" id="{6A6EFEC7-4F8D-479E-9F8D-2496A709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8595" y="228600"/>
          <a:ext cx="2638875" cy="1595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2718</xdr:colOff>
      <xdr:row>0</xdr:row>
      <xdr:rowOff>207064</xdr:rowOff>
    </xdr:from>
    <xdr:to>
      <xdr:col>0</xdr:col>
      <xdr:colOff>3462457</xdr:colOff>
      <xdr:row>7</xdr:row>
      <xdr:rowOff>186639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17FBEB51-D666-4119-A9F0-6810BAEED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" y="207064"/>
          <a:ext cx="4219834" cy="1318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643247</xdr:colOff>
      <xdr:row>103</xdr:row>
      <xdr:rowOff>1</xdr:rowOff>
    </xdr:from>
    <xdr:to>
      <xdr:col>9</xdr:col>
      <xdr:colOff>1595747</xdr:colOff>
      <xdr:row>103</xdr:row>
      <xdr:rowOff>24741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7D407B49-F491-4DB6-A760-8E9CB99DF396}"/>
            </a:ext>
          </a:extLst>
        </xdr:cNvPr>
        <xdr:cNvSpPr>
          <a:spLocks noChangeShapeType="1"/>
        </xdr:cNvSpPr>
      </xdr:nvSpPr>
      <xdr:spPr bwMode="auto">
        <a:xfrm>
          <a:off x="18683597" y="34185226"/>
          <a:ext cx="4476750" cy="2474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1335974</xdr:colOff>
      <xdr:row>108</xdr:row>
      <xdr:rowOff>296881</xdr:rowOff>
    </xdr:from>
    <xdr:to>
      <xdr:col>5</xdr:col>
      <xdr:colOff>581396</xdr:colOff>
      <xdr:row>108</xdr:row>
      <xdr:rowOff>296882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8211C3D5-A9EF-41D5-A6C6-450F753C0729}"/>
            </a:ext>
          </a:extLst>
        </xdr:cNvPr>
        <xdr:cNvSpPr>
          <a:spLocks noChangeShapeType="1"/>
        </xdr:cNvSpPr>
      </xdr:nvSpPr>
      <xdr:spPr bwMode="auto">
        <a:xfrm flipV="1">
          <a:off x="10470449" y="35796556"/>
          <a:ext cx="4493697" cy="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2276104</xdr:colOff>
      <xdr:row>103</xdr:row>
      <xdr:rowOff>12370</xdr:rowOff>
    </xdr:from>
    <xdr:to>
      <xdr:col>0</xdr:col>
      <xdr:colOff>6902531</xdr:colOff>
      <xdr:row>103</xdr:row>
      <xdr:rowOff>12370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09FC1D5-5E31-4D78-B19C-92E1095E8A7A}"/>
            </a:ext>
          </a:extLst>
        </xdr:cNvPr>
        <xdr:cNvSpPr>
          <a:spLocks noChangeShapeType="1"/>
        </xdr:cNvSpPr>
      </xdr:nvSpPr>
      <xdr:spPr bwMode="auto">
        <a:xfrm flipV="1">
          <a:off x="2276104" y="34197595"/>
          <a:ext cx="4626427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Plantilla%20de%20Ejecucion%20Presupuesto%20Fonper%202025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es%20Envviadas%20a%20Transparencia/Ejecucion%20Presupuestaria%202025/Ejecucion%20Mayo%202025.xlsx" TargetMode="External"/><Relationship Id="rId1" Type="http://schemas.openxmlformats.org/officeDocument/2006/relationships/externalLinkPath" Target="/sites/DF/Shared%20Documents/Documentos%20Enc.%20Presupuesto/Ejecuciones%20Envviadas%20a%20Transparencia/Ejecucion%20Presupuestaria%202025/Ejecucion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yeccion Presupuesto 2026"/>
      <sheetName val="Estado comparativo"/>
      <sheetName val="Presupuesto 26-marzo-2025 (2)"/>
      <sheetName val="Certificacines Recurrentes"/>
      <sheetName val="Presupuesto Comision Etica (2)"/>
      <sheetName val="Presupuesto Comision Etica"/>
      <sheetName val="Formato Presentacion Digeig"/>
      <sheetName val="Balance de Apropiacion"/>
      <sheetName val="Presupuesto Aprobado"/>
      <sheetName val="Formato Presentacion Enero 25"/>
      <sheetName val="Aplic Financieras Enero 25"/>
      <sheetName val=" Detalle Ejecucion Enero 25"/>
      <sheetName val="Formato Presentacion Febrero 25"/>
      <sheetName val="Aplic Financieras Acum Feb 25 "/>
      <sheetName val="Aplic Financieras Marzo "/>
      <sheetName val=" Detalle Ejecucion Febrero 25 "/>
      <sheetName val="Formato Presentacion Enero 5"/>
      <sheetName val=" Detalle Ejecucion Marzo   "/>
      <sheetName val="Formato Presentacion Marzo"/>
      <sheetName val="Formato Presentacion Abril (2)"/>
      <sheetName val="Acumulativo"/>
      <sheetName val=" Detalle Ejecucion Abril   (2)"/>
      <sheetName val=" Detalle Ejecucion Mayo  "/>
      <sheetName val=" Detalle Ejecucion Junio"/>
      <sheetName val="Aplic Financieras Abril 25 (2)"/>
      <sheetName val="Aplic Financieras Mayo 25"/>
      <sheetName val="Formato Presentacion Junio"/>
      <sheetName val="Formato Presentacion Julio (2)"/>
      <sheetName val=" Detalle Ejecucion Julio "/>
      <sheetName val=" Detalle Ejecución Agosto"/>
      <sheetName val="Aplic Financieras Junio 25 (2)"/>
      <sheetName val="Aplic Financieras Julio"/>
      <sheetName val="Control Cuentas"/>
      <sheetName val="Notas Sobre la Ejecucion"/>
      <sheetName val=" Detalle Ejecucion Junio Acum."/>
      <sheetName val="Hoja1"/>
      <sheetName val="Hoja3"/>
      <sheetName val="Hoja4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E15">
            <v>9054891.4799999986</v>
          </cell>
        </row>
      </sheetData>
      <sheetData sheetId="10"/>
      <sheetData sheetId="11">
        <row r="191">
          <cell r="E191">
            <v>500</v>
          </cell>
        </row>
      </sheetData>
      <sheetData sheetId="12">
        <row r="15">
          <cell r="E15">
            <v>8902713.6600000001</v>
          </cell>
        </row>
        <row r="16">
          <cell r="E16">
            <v>1820675.63</v>
          </cell>
        </row>
        <row r="17">
          <cell r="E17">
            <v>907510.4</v>
          </cell>
        </row>
        <row r="18">
          <cell r="E18">
            <v>0</v>
          </cell>
        </row>
        <row r="19">
          <cell r="E19">
            <v>1133349.6100000001</v>
          </cell>
        </row>
        <row r="21">
          <cell r="E21">
            <v>951143.08</v>
          </cell>
        </row>
        <row r="22">
          <cell r="E22">
            <v>0</v>
          </cell>
        </row>
      </sheetData>
      <sheetData sheetId="13"/>
      <sheetData sheetId="14"/>
      <sheetData sheetId="15">
        <row r="94">
          <cell r="F94">
            <v>4450</v>
          </cell>
        </row>
        <row r="99">
          <cell r="F99">
            <v>0</v>
          </cell>
        </row>
        <row r="105">
          <cell r="F105">
            <v>174050</v>
          </cell>
        </row>
        <row r="111">
          <cell r="F111">
            <v>837993.34000000008</v>
          </cell>
        </row>
        <row r="121">
          <cell r="F121">
            <v>0</v>
          </cell>
        </row>
        <row r="135">
          <cell r="F135">
            <v>417402.3</v>
          </cell>
        </row>
        <row r="159">
          <cell r="F159">
            <v>73720</v>
          </cell>
        </row>
        <row r="166">
          <cell r="F166">
            <v>59005.64</v>
          </cell>
        </row>
        <row r="172">
          <cell r="F172">
            <v>0</v>
          </cell>
        </row>
        <row r="177">
          <cell r="F177">
            <v>0</v>
          </cell>
        </row>
        <row r="184">
          <cell r="F184">
            <v>0</v>
          </cell>
        </row>
        <row r="187">
          <cell r="F187">
            <v>0</v>
          </cell>
        </row>
        <row r="192">
          <cell r="F192">
            <v>0</v>
          </cell>
        </row>
        <row r="201">
          <cell r="F201">
            <v>540290</v>
          </cell>
        </row>
        <row r="240">
          <cell r="F240">
            <v>0</v>
          </cell>
        </row>
        <row r="245">
          <cell r="F245">
            <v>4053595</v>
          </cell>
        </row>
        <row r="250">
          <cell r="F250">
            <v>0</v>
          </cell>
        </row>
        <row r="255">
          <cell r="F255">
            <v>925887</v>
          </cell>
        </row>
        <row r="274">
          <cell r="F274">
            <v>0</v>
          </cell>
        </row>
        <row r="282">
          <cell r="F282">
            <v>0</v>
          </cell>
        </row>
        <row r="285">
          <cell r="F285">
            <v>0</v>
          </cell>
        </row>
        <row r="289">
          <cell r="F289">
            <v>0</v>
          </cell>
        </row>
        <row r="293">
          <cell r="F293">
            <v>681935.88</v>
          </cell>
        </row>
      </sheetData>
      <sheetData sheetId="16"/>
      <sheetData sheetId="17"/>
      <sheetData sheetId="18">
        <row r="15">
          <cell r="E15">
            <v>8563321.1100000013</v>
          </cell>
        </row>
        <row r="16">
          <cell r="E16">
            <v>1851531.28</v>
          </cell>
        </row>
        <row r="17">
          <cell r="E17">
            <v>924430.6</v>
          </cell>
        </row>
        <row r="18">
          <cell r="E18">
            <v>0</v>
          </cell>
        </row>
        <row r="19">
          <cell r="E19">
            <v>1135692.17</v>
          </cell>
        </row>
        <row r="21">
          <cell r="E21">
            <v>842005.13</v>
          </cell>
        </row>
        <row r="22">
          <cell r="E22">
            <v>0</v>
          </cell>
        </row>
        <row r="23">
          <cell r="E23">
            <v>17150</v>
          </cell>
        </row>
        <row r="24">
          <cell r="E24">
            <v>0</v>
          </cell>
        </row>
        <row r="25">
          <cell r="E25">
            <v>340725.1</v>
          </cell>
        </row>
        <row r="26">
          <cell r="E26">
            <v>812243.52</v>
          </cell>
        </row>
        <row r="27">
          <cell r="E27">
            <v>88072</v>
          </cell>
        </row>
        <row r="28">
          <cell r="E28">
            <v>108124.98</v>
          </cell>
        </row>
        <row r="29">
          <cell r="E29">
            <v>125080</v>
          </cell>
        </row>
        <row r="31">
          <cell r="E31">
            <v>74876.39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875001.43</v>
          </cell>
        </row>
        <row r="40">
          <cell r="E40">
            <v>108400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9">
          <cell r="E49">
            <v>425902</v>
          </cell>
        </row>
        <row r="50">
          <cell r="E50">
            <v>81899419.980000004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6">
          <cell r="E56">
            <v>0</v>
          </cell>
        </row>
        <row r="57">
          <cell r="E57">
            <v>1056247.5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256145.9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608025.74</v>
          </cell>
        </row>
      </sheetData>
      <sheetData sheetId="19"/>
      <sheetData sheetId="20"/>
      <sheetData sheetId="21">
        <row r="14">
          <cell r="E14">
            <v>10726211.169999998</v>
          </cell>
        </row>
        <row r="35">
          <cell r="E35">
            <v>10275609.77</v>
          </cell>
        </row>
        <row r="60">
          <cell r="E60">
            <v>997555.2699999999</v>
          </cell>
        </row>
        <row r="70">
          <cell r="E70">
            <v>0</v>
          </cell>
        </row>
        <row r="76">
          <cell r="E76">
            <v>1160919.08</v>
          </cell>
        </row>
        <row r="80">
          <cell r="E80">
            <v>856705.35</v>
          </cell>
        </row>
        <row r="96">
          <cell r="E96">
            <v>1150.02</v>
          </cell>
        </row>
        <row r="102">
          <cell r="E102">
            <v>0</v>
          </cell>
        </row>
        <row r="106">
          <cell r="E106">
            <v>330.5</v>
          </cell>
        </row>
        <row r="114">
          <cell r="E114">
            <v>348100</v>
          </cell>
        </row>
        <row r="121">
          <cell r="E121">
            <v>1454409.93</v>
          </cell>
        </row>
        <row r="132">
          <cell r="E132">
            <v>7364</v>
          </cell>
        </row>
        <row r="149">
          <cell r="E149">
            <v>1951171.48</v>
          </cell>
        </row>
        <row r="178">
          <cell r="E178">
            <v>313950</v>
          </cell>
        </row>
        <row r="187">
          <cell r="E187">
            <v>29628.68</v>
          </cell>
        </row>
        <row r="196">
          <cell r="E196">
            <v>0</v>
          </cell>
        </row>
        <row r="201">
          <cell r="E201">
            <v>6900</v>
          </cell>
        </row>
        <row r="209">
          <cell r="E209">
            <v>0</v>
          </cell>
        </row>
        <row r="212">
          <cell r="E212">
            <v>0</v>
          </cell>
        </row>
        <row r="217">
          <cell r="E217">
            <v>0</v>
          </cell>
        </row>
        <row r="226">
          <cell r="E226">
            <v>1320961.2300000002</v>
          </cell>
        </row>
        <row r="264">
          <cell r="E264">
            <v>0</v>
          </cell>
        </row>
        <row r="282">
          <cell r="E282">
            <v>2228670.79</v>
          </cell>
        </row>
        <row r="287">
          <cell r="E287">
            <v>35304110.490000002</v>
          </cell>
        </row>
        <row r="290">
          <cell r="E290">
            <v>248000000</v>
          </cell>
        </row>
        <row r="296">
          <cell r="E296">
            <v>0</v>
          </cell>
        </row>
        <row r="303">
          <cell r="E303">
            <v>0</v>
          </cell>
        </row>
        <row r="308">
          <cell r="E308">
            <v>0</v>
          </cell>
        </row>
        <row r="311">
          <cell r="E311">
            <v>0</v>
          </cell>
        </row>
        <row r="314">
          <cell r="E314">
            <v>0</v>
          </cell>
        </row>
        <row r="322">
          <cell r="E322">
            <v>0</v>
          </cell>
        </row>
        <row r="325">
          <cell r="E325">
            <v>273814.42</v>
          </cell>
        </row>
        <row r="330">
          <cell r="E330">
            <v>0</v>
          </cell>
        </row>
        <row r="334">
          <cell r="E334">
            <v>629178.38</v>
          </cell>
        </row>
      </sheetData>
      <sheetData sheetId="22">
        <row r="14">
          <cell r="E14">
            <v>8767107.4000000004</v>
          </cell>
        </row>
        <row r="32">
          <cell r="E32">
            <v>1841803.1800000002</v>
          </cell>
        </row>
        <row r="52">
          <cell r="E52">
            <v>1001983.6</v>
          </cell>
        </row>
        <row r="63">
          <cell r="E63">
            <v>210000</v>
          </cell>
        </row>
        <row r="72">
          <cell r="E72">
            <v>1160919.08</v>
          </cell>
        </row>
        <row r="76">
          <cell r="E76">
            <v>1163743.18</v>
          </cell>
        </row>
        <row r="94">
          <cell r="E94">
            <v>55388.05</v>
          </cell>
        </row>
        <row r="103">
          <cell r="E103">
            <v>44200</v>
          </cell>
        </row>
        <row r="109">
          <cell r="E109">
            <v>0</v>
          </cell>
        </row>
        <row r="115">
          <cell r="E115">
            <v>278539</v>
          </cell>
        </row>
        <row r="122">
          <cell r="E122">
            <v>839775.48</v>
          </cell>
        </row>
        <row r="132">
          <cell r="E132">
            <v>31470</v>
          </cell>
        </row>
        <row r="153">
          <cell r="E153">
            <v>725784.49</v>
          </cell>
        </row>
        <row r="178">
          <cell r="E178">
            <v>34898</v>
          </cell>
        </row>
        <row r="185">
          <cell r="E185">
            <v>27940.09</v>
          </cell>
        </row>
        <row r="191">
          <cell r="E191">
            <v>0</v>
          </cell>
        </row>
        <row r="196">
          <cell r="E196">
            <v>0</v>
          </cell>
        </row>
        <row r="203">
          <cell r="E203">
            <v>0</v>
          </cell>
        </row>
        <row r="206">
          <cell r="E206">
            <v>0</v>
          </cell>
        </row>
        <row r="211">
          <cell r="E211">
            <v>0</v>
          </cell>
        </row>
        <row r="220">
          <cell r="E220">
            <v>538090</v>
          </cell>
        </row>
        <row r="255">
          <cell r="F255">
            <v>245027</v>
          </cell>
        </row>
        <row r="270">
          <cell r="E270">
            <v>48752</v>
          </cell>
        </row>
        <row r="276">
          <cell r="E276">
            <v>11768036.83</v>
          </cell>
        </row>
        <row r="279">
          <cell r="E279">
            <v>184100000</v>
          </cell>
        </row>
        <row r="315">
          <cell r="E315">
            <v>2182748</v>
          </cell>
        </row>
      </sheetData>
      <sheetData sheetId="23"/>
      <sheetData sheetId="24"/>
      <sheetData sheetId="25"/>
      <sheetData sheetId="26">
        <row r="59">
          <cell r="E59">
            <v>10118.5</v>
          </cell>
        </row>
        <row r="63">
          <cell r="E63">
            <v>670500</v>
          </cell>
        </row>
        <row r="69">
          <cell r="E69">
            <v>1925104.5699999998</v>
          </cell>
        </row>
      </sheetData>
      <sheetData sheetId="27"/>
      <sheetData sheetId="28">
        <row r="14">
          <cell r="E14">
            <v>8786162.709999999</v>
          </cell>
        </row>
        <row r="32">
          <cell r="E32">
            <v>1937510.83</v>
          </cell>
        </row>
        <row r="55">
          <cell r="E55">
            <v>1110239</v>
          </cell>
        </row>
        <row r="65">
          <cell r="E65">
            <v>2210000</v>
          </cell>
        </row>
        <row r="74">
          <cell r="E74">
            <v>1179114.18</v>
          </cell>
        </row>
        <row r="78">
          <cell r="E78">
            <v>856936.40999999992</v>
          </cell>
        </row>
        <row r="93">
          <cell r="E93">
            <v>3413.38</v>
          </cell>
        </row>
        <row r="98">
          <cell r="E98">
            <v>79505.399999999994</v>
          </cell>
        </row>
        <row r="104">
          <cell r="E104">
            <v>20825</v>
          </cell>
        </row>
        <row r="113">
          <cell r="E113">
            <v>517430</v>
          </cell>
        </row>
        <row r="121">
          <cell r="E121">
            <v>828408.55</v>
          </cell>
        </row>
        <row r="131">
          <cell r="E131">
            <v>1398292.73</v>
          </cell>
        </row>
        <row r="155">
          <cell r="E155">
            <v>2973036.2</v>
          </cell>
        </row>
        <row r="189">
          <cell r="E189">
            <v>281058.3</v>
          </cell>
        </row>
        <row r="196">
          <cell r="E196">
            <v>191710.80000000002</v>
          </cell>
        </row>
        <row r="205">
          <cell r="E205">
            <v>0</v>
          </cell>
        </row>
        <row r="210">
          <cell r="E210">
            <v>11100</v>
          </cell>
        </row>
        <row r="218">
          <cell r="E218">
            <v>32925</v>
          </cell>
        </row>
        <row r="235">
          <cell r="E235">
            <v>1144115</v>
          </cell>
        </row>
        <row r="249">
          <cell r="E249">
            <v>400245.21</v>
          </cell>
        </row>
        <row r="296">
          <cell r="E296">
            <v>255590</v>
          </cell>
        </row>
        <row r="301">
          <cell r="E301">
            <v>211768036.82999998</v>
          </cell>
        </row>
        <row r="307">
          <cell r="E307">
            <v>2722538.49</v>
          </cell>
        </row>
        <row r="348">
          <cell r="E348">
            <v>365450.33</v>
          </cell>
        </row>
      </sheetData>
      <sheetData sheetId="29"/>
      <sheetData sheetId="30">
        <row r="49">
          <cell r="D49">
            <v>10646.5</v>
          </cell>
          <cell r="E49">
            <v>72645.34</v>
          </cell>
          <cell r="F49">
            <v>1150131.27</v>
          </cell>
          <cell r="G49">
            <v>677392.7</v>
          </cell>
          <cell r="H49">
            <v>26677.81</v>
          </cell>
          <cell r="I49">
            <v>86106.14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Mayo"/>
      <sheetName val="Aplic Financieras Mayo 25"/>
    </sheetNames>
    <sheetDataSet>
      <sheetData sheetId="0">
        <row r="43">
          <cell r="D43">
            <v>0</v>
          </cell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3">
          <cell r="E5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58F6D-759E-4235-B5D7-B50EBF612B62}">
  <dimension ref="A1:O111"/>
  <sheetViews>
    <sheetView tabSelected="1" workbookViewId="0">
      <selection activeCell="M19" sqref="M19"/>
    </sheetView>
  </sheetViews>
  <sheetFormatPr baseColWidth="10" defaultColWidth="9.140625" defaultRowHeight="14.25" x14ac:dyDescent="0.2"/>
  <cols>
    <col min="1" max="1" width="111.5703125" style="2" bestFit="1" customWidth="1"/>
    <col min="2" max="3" width="25.42578125" style="2" bestFit="1" customWidth="1"/>
    <col min="4" max="4" width="27.42578125" style="2" customWidth="1"/>
    <col min="5" max="5" width="25.85546875" style="2" customWidth="1"/>
    <col min="6" max="8" width="27.42578125" style="2" bestFit="1" customWidth="1"/>
    <col min="9" max="9" width="25.42578125" style="2" bestFit="1" customWidth="1"/>
    <col min="10" max="10" width="27.42578125" style="2" bestFit="1" customWidth="1"/>
    <col min="11" max="11" width="30.28515625" style="2" bestFit="1" customWidth="1"/>
    <col min="12" max="12" width="22.7109375" style="2" bestFit="1" customWidth="1"/>
    <col min="13" max="13" width="25" style="2" bestFit="1" customWidth="1"/>
    <col min="14" max="14" width="9.140625" style="2"/>
    <col min="15" max="15" width="21.7109375" style="2" bestFit="1" customWidth="1"/>
    <col min="16" max="16384" width="9.140625" style="2"/>
  </cols>
  <sheetData>
    <row r="1" spans="1:13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23.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3.2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3.2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3.2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23.2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19.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 ht="18.75" customHeight="1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3" ht="20.25" customHeight="1" x14ac:dyDescent="0.2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3" ht="23.25" x14ac:dyDescent="0.2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5"/>
    </row>
    <row r="11" spans="1:13" ht="24" thickBo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5"/>
      <c r="M11" s="5"/>
    </row>
    <row r="12" spans="1:13" s="11" customFormat="1" ht="54.75" customHeight="1" thickBot="1" x14ac:dyDescent="0.3">
      <c r="A12" s="7" t="s">
        <v>3</v>
      </c>
      <c r="B12" s="8" t="s">
        <v>4</v>
      </c>
      <c r="C12" s="8" t="s">
        <v>5</v>
      </c>
      <c r="D12" s="8" t="s">
        <v>6</v>
      </c>
      <c r="E12" s="8" t="s">
        <v>7</v>
      </c>
      <c r="F12" s="8" t="s">
        <v>8</v>
      </c>
      <c r="G12" s="8" t="s">
        <v>9</v>
      </c>
      <c r="H12" s="8" t="s">
        <v>10</v>
      </c>
      <c r="I12" s="8" t="s">
        <v>11</v>
      </c>
      <c r="J12" s="9" t="s">
        <v>12</v>
      </c>
      <c r="K12" s="10" t="s">
        <v>13</v>
      </c>
    </row>
    <row r="13" spans="1:13" s="14" customFormat="1" ht="27.75" customHeight="1" x14ac:dyDescent="0.35">
      <c r="A13" s="12" t="s">
        <v>14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3" s="20" customFormat="1" ht="27.75" customHeight="1" x14ac:dyDescent="0.35">
      <c r="A14" s="15" t="s">
        <v>15</v>
      </c>
      <c r="B14" s="16">
        <f t="shared" ref="B14:G14" si="0">B15+B16</f>
        <v>1715411039</v>
      </c>
      <c r="C14" s="16">
        <f t="shared" si="0"/>
        <v>1715411039</v>
      </c>
      <c r="D14" s="17">
        <f t="shared" si="0"/>
        <v>618317801.8900001</v>
      </c>
      <c r="E14" s="17">
        <f t="shared" si="0"/>
        <v>20089386.509999998</v>
      </c>
      <c r="F14" s="17">
        <f t="shared" si="0"/>
        <v>14998172.5</v>
      </c>
      <c r="G14" s="17">
        <f t="shared" si="0"/>
        <v>15346739.49</v>
      </c>
      <c r="H14" s="17">
        <f>H15+H16</f>
        <v>9915135.4499999993</v>
      </c>
      <c r="I14" s="17">
        <f>I15+I16</f>
        <v>10759532.59</v>
      </c>
      <c r="J14" s="17">
        <f>SUM(J15:J16)</f>
        <v>551988099.68999994</v>
      </c>
      <c r="K14" s="17">
        <f>K15+K16</f>
        <v>1241414868.1199999</v>
      </c>
      <c r="L14" s="18"/>
      <c r="M14" s="19"/>
    </row>
    <row r="15" spans="1:13" s="20" customFormat="1" ht="30" customHeight="1" x14ac:dyDescent="0.35">
      <c r="A15" s="15" t="s">
        <v>16</v>
      </c>
      <c r="B15" s="16">
        <v>1690411039</v>
      </c>
      <c r="C15" s="16">
        <f>+B15</f>
        <v>1690411039</v>
      </c>
      <c r="D15" s="17">
        <v>608533888.20000005</v>
      </c>
      <c r="E15" s="17">
        <v>5224504.5</v>
      </c>
      <c r="F15" s="17">
        <v>0</v>
      </c>
      <c r="G15" s="17">
        <v>0</v>
      </c>
      <c r="H15" s="17">
        <v>0</v>
      </c>
      <c r="I15" s="17">
        <v>0</v>
      </c>
      <c r="J15" s="17">
        <v>541129194.29999995</v>
      </c>
      <c r="K15" s="17">
        <f>SUM(D15:J15)</f>
        <v>1154887587</v>
      </c>
      <c r="L15" s="18"/>
      <c r="M15" s="19"/>
    </row>
    <row r="16" spans="1:13" s="20" customFormat="1" ht="29.25" customHeight="1" x14ac:dyDescent="0.35">
      <c r="A16" s="15" t="s">
        <v>17</v>
      </c>
      <c r="B16" s="16">
        <v>25000000</v>
      </c>
      <c r="C16" s="16">
        <f>+B16</f>
        <v>25000000</v>
      </c>
      <c r="D16" s="17">
        <v>9783913.6899999995</v>
      </c>
      <c r="E16" s="17">
        <v>14864882.01</v>
      </c>
      <c r="F16" s="17">
        <v>14998172.5</v>
      </c>
      <c r="G16" s="17">
        <v>15346739.49</v>
      </c>
      <c r="H16" s="17">
        <v>9915135.4499999993</v>
      </c>
      <c r="I16" s="17">
        <v>10759532.59</v>
      </c>
      <c r="J16" s="17">
        <v>10858905.390000001</v>
      </c>
      <c r="K16" s="17">
        <f>SUM(D16:J16)</f>
        <v>86527281.120000005</v>
      </c>
      <c r="L16" s="18"/>
      <c r="M16" s="19"/>
    </row>
    <row r="17" spans="1:15" s="20" customFormat="1" ht="30" customHeight="1" x14ac:dyDescent="0.35">
      <c r="A17" s="15" t="s">
        <v>18</v>
      </c>
      <c r="B17" s="16">
        <f t="shared" ref="B17:I17" si="1">SUM(B18)</f>
        <v>1741740497</v>
      </c>
      <c r="C17" s="16">
        <f t="shared" si="1"/>
        <v>1741740497</v>
      </c>
      <c r="D17" s="17">
        <f t="shared" si="1"/>
        <v>241776.54</v>
      </c>
      <c r="E17" s="17">
        <f t="shared" si="1"/>
        <v>230805.06</v>
      </c>
      <c r="F17" s="17">
        <f t="shared" si="1"/>
        <v>226698.09</v>
      </c>
      <c r="G17" s="17">
        <f t="shared" si="1"/>
        <v>0</v>
      </c>
      <c r="H17" s="17">
        <f t="shared" si="1"/>
        <v>227510.22</v>
      </c>
      <c r="I17" s="17">
        <f t="shared" si="1"/>
        <v>240318.77</v>
      </c>
      <c r="J17" s="17">
        <f>+J18</f>
        <v>678293.05</v>
      </c>
      <c r="K17" s="17">
        <f>SUM(K18)</f>
        <v>1845401.73</v>
      </c>
      <c r="L17" s="18"/>
      <c r="M17" s="19"/>
    </row>
    <row r="18" spans="1:15" s="20" customFormat="1" ht="32.25" customHeight="1" x14ac:dyDescent="0.65">
      <c r="A18" s="21" t="s">
        <v>19</v>
      </c>
      <c r="B18" s="22">
        <v>1741740497</v>
      </c>
      <c r="C18" s="22">
        <f>+B18</f>
        <v>1741740497</v>
      </c>
      <c r="D18" s="23">
        <v>241776.54</v>
      </c>
      <c r="E18" s="23">
        <v>230805.06</v>
      </c>
      <c r="F18" s="23">
        <f>SUM(75566.03+151132.06)</f>
        <v>226698.09</v>
      </c>
      <c r="G18" s="23">
        <v>0</v>
      </c>
      <c r="H18" s="23">
        <v>227510.22</v>
      </c>
      <c r="I18" s="23">
        <v>240318.77</v>
      </c>
      <c r="J18" s="23">
        <v>678293.05</v>
      </c>
      <c r="K18" s="23">
        <f>SUM(D18:J18)</f>
        <v>1845401.73</v>
      </c>
      <c r="L18" s="18"/>
      <c r="M18" s="19"/>
    </row>
    <row r="19" spans="1:15" s="28" customFormat="1" ht="27.75" customHeight="1" x14ac:dyDescent="0.35">
      <c r="A19" s="24" t="s">
        <v>20</v>
      </c>
      <c r="B19" s="25">
        <f t="shared" ref="B19:H19" si="2">B14+B17</f>
        <v>3457151536</v>
      </c>
      <c r="C19" s="25">
        <f t="shared" si="2"/>
        <v>3457151536</v>
      </c>
      <c r="D19" s="26">
        <f t="shared" si="2"/>
        <v>618559578.43000007</v>
      </c>
      <c r="E19" s="26">
        <f t="shared" si="2"/>
        <v>20320191.569999997</v>
      </c>
      <c r="F19" s="26">
        <f t="shared" si="2"/>
        <v>15224870.59</v>
      </c>
      <c r="G19" s="26">
        <f t="shared" si="2"/>
        <v>15346739.49</v>
      </c>
      <c r="H19" s="26">
        <f t="shared" si="2"/>
        <v>10142645.67</v>
      </c>
      <c r="I19" s="26">
        <f>I14+I17</f>
        <v>10999851.359999999</v>
      </c>
      <c r="J19" s="26">
        <f>J14+J17</f>
        <v>552666392.73999989</v>
      </c>
      <c r="K19" s="26">
        <f>K14+K17</f>
        <v>1243260269.8499999</v>
      </c>
      <c r="L19" s="27"/>
      <c r="M19" s="27"/>
    </row>
    <row r="20" spans="1:15" s="20" customFormat="1" ht="23.25" x14ac:dyDescent="0.35">
      <c r="A20" s="29"/>
      <c r="B20" s="16"/>
      <c r="C20" s="16"/>
      <c r="D20" s="17"/>
      <c r="E20" s="17"/>
      <c r="F20" s="17"/>
      <c r="G20" s="17"/>
      <c r="H20" s="17"/>
      <c r="I20" s="17"/>
      <c r="J20" s="17"/>
      <c r="K20" s="17"/>
    </row>
    <row r="21" spans="1:15" s="28" customFormat="1" ht="32.25" customHeight="1" x14ac:dyDescent="0.25">
      <c r="A21" s="30" t="s">
        <v>21</v>
      </c>
      <c r="B21" s="31">
        <f t="shared" ref="B21:H21" si="3">(B98)</f>
        <v>3457151536</v>
      </c>
      <c r="C21" s="31">
        <f t="shared" si="3"/>
        <v>3457151536</v>
      </c>
      <c r="D21" s="32">
        <f t="shared" si="3"/>
        <v>38571339.700000003</v>
      </c>
      <c r="E21" s="32">
        <f t="shared" si="3"/>
        <v>21556366.879999999</v>
      </c>
      <c r="F21" s="32">
        <f>(F98)</f>
        <v>101262526.10000001</v>
      </c>
      <c r="G21" s="32">
        <f t="shared" si="3"/>
        <v>316564133.25999999</v>
      </c>
      <c r="H21" s="32">
        <f t="shared" si="3"/>
        <v>215092883.19</v>
      </c>
      <c r="I21" s="32">
        <f>(I98)</f>
        <v>32564610.889999997</v>
      </c>
      <c r="J21" s="32">
        <f>+J98</f>
        <v>239073644.34999996</v>
      </c>
      <c r="K21" s="32">
        <f>(K98)</f>
        <v>964685504.36999989</v>
      </c>
      <c r="L21" s="27"/>
    </row>
    <row r="22" spans="1:15" s="20" customFormat="1" ht="33" customHeight="1" x14ac:dyDescent="0.35">
      <c r="A22" s="33" t="s">
        <v>22</v>
      </c>
      <c r="B22" s="34">
        <f t="shared" ref="B22:H22" si="4">SUM(B23:B27)</f>
        <v>329889000</v>
      </c>
      <c r="C22" s="34">
        <f t="shared" si="4"/>
        <v>329889000</v>
      </c>
      <c r="D22" s="35">
        <f t="shared" si="4"/>
        <v>12992564.409999996</v>
      </c>
      <c r="E22" s="35">
        <f t="shared" si="4"/>
        <v>12764249.299999999</v>
      </c>
      <c r="F22" s="35">
        <f>SUM(F23:F27)</f>
        <v>12474975.16</v>
      </c>
      <c r="G22" s="35">
        <f t="shared" si="4"/>
        <v>23160295.289999999</v>
      </c>
      <c r="H22" s="35">
        <f t="shared" si="4"/>
        <v>12981813.26</v>
      </c>
      <c r="I22" s="35">
        <f>SUM(I23:I27)</f>
        <v>22524667.07</v>
      </c>
      <c r="J22" s="35">
        <f>SUM(J23:J27)</f>
        <v>15223026.719999999</v>
      </c>
      <c r="K22" s="35">
        <f>SUM(K23:K27)</f>
        <v>112121591.21000002</v>
      </c>
      <c r="L22" s="18"/>
      <c r="M22" s="19"/>
    </row>
    <row r="23" spans="1:15" s="37" customFormat="1" ht="26.25" customHeight="1" x14ac:dyDescent="0.35">
      <c r="A23" s="15" t="s">
        <v>23</v>
      </c>
      <c r="B23" s="16">
        <v>207440000</v>
      </c>
      <c r="C23" s="16">
        <f>+B23</f>
        <v>207440000</v>
      </c>
      <c r="D23" s="17">
        <f>('[1]Formato Presentacion Enero 25'!E15)</f>
        <v>9054891.4799999986</v>
      </c>
      <c r="E23" s="17">
        <f>('[1]Formato Presentacion Febrero 25'!E15)</f>
        <v>8902713.6600000001</v>
      </c>
      <c r="F23" s="17">
        <f>('[1]Formato Presentacion Marzo'!E15)</f>
        <v>8563321.1100000013</v>
      </c>
      <c r="G23" s="17">
        <f>('[1] Detalle Ejecucion Abril   (2)'!E14)</f>
        <v>10726211.169999998</v>
      </c>
      <c r="H23" s="17">
        <f>('[1] Detalle Ejecucion Mayo  '!E14)</f>
        <v>8767107.4000000004</v>
      </c>
      <c r="I23" s="17">
        <v>8847471.8899999987</v>
      </c>
      <c r="J23" s="17">
        <f>+'[1] Detalle Ejecucion Julio '!E14</f>
        <v>8786162.709999999</v>
      </c>
      <c r="K23" s="17">
        <f>SUM(D23:J23)</f>
        <v>63647879.420000002</v>
      </c>
      <c r="L23" s="36"/>
      <c r="M23" s="36"/>
    </row>
    <row r="24" spans="1:15" s="37" customFormat="1" ht="27.75" customHeight="1" x14ac:dyDescent="0.35">
      <c r="A24" s="15" t="s">
        <v>24</v>
      </c>
      <c r="B24" s="16">
        <v>40390000</v>
      </c>
      <c r="C24" s="16">
        <f>+B24</f>
        <v>40390000</v>
      </c>
      <c r="D24" s="17">
        <v>1840762.87</v>
      </c>
      <c r="E24" s="17">
        <f>('[1]Formato Presentacion Febrero 25'!E16)</f>
        <v>1820675.63</v>
      </c>
      <c r="F24" s="17">
        <f>('[1]Formato Presentacion Marzo'!E16)</f>
        <v>1851531.28</v>
      </c>
      <c r="G24" s="17">
        <f>('[1] Detalle Ejecucion Abril   (2)'!E35)</f>
        <v>10275609.77</v>
      </c>
      <c r="H24" s="17">
        <f>('[1] Detalle Ejecucion Mayo  '!E32)</f>
        <v>1841803.1800000002</v>
      </c>
      <c r="I24" s="17">
        <v>1978714.1</v>
      </c>
      <c r="J24" s="17">
        <f>+'[1] Detalle Ejecucion Julio '!E32</f>
        <v>1937510.83</v>
      </c>
      <c r="K24" s="17">
        <f>SUM(D24:J24)</f>
        <v>21546607.660000004</v>
      </c>
      <c r="M24" s="36"/>
    </row>
    <row r="25" spans="1:15" s="37" customFormat="1" ht="27" customHeight="1" x14ac:dyDescent="0.35">
      <c r="A25" s="15" t="s">
        <v>25</v>
      </c>
      <c r="B25" s="16">
        <v>16314000</v>
      </c>
      <c r="C25" s="16">
        <f>+B25</f>
        <v>16314000</v>
      </c>
      <c r="D25" s="17">
        <v>946009.28</v>
      </c>
      <c r="E25" s="17">
        <f>('[1]Formato Presentacion Febrero 25'!E17)</f>
        <v>907510.4</v>
      </c>
      <c r="F25" s="17">
        <f>('[1]Formato Presentacion Marzo'!E17)</f>
        <v>924430.6</v>
      </c>
      <c r="G25" s="17">
        <f>('[1] Detalle Ejecucion Abril   (2)'!E60)</f>
        <v>997555.2699999999</v>
      </c>
      <c r="H25" s="17">
        <f>('[1] Detalle Ejecucion Mayo  '!E52)</f>
        <v>1001983.6</v>
      </c>
      <c r="I25" s="17">
        <v>870000</v>
      </c>
      <c r="J25" s="17">
        <f>+'[1] Detalle Ejecucion Julio '!E55</f>
        <v>1110239</v>
      </c>
      <c r="K25" s="17">
        <f>SUM(D25:J25)</f>
        <v>6757728.1500000004</v>
      </c>
      <c r="M25" s="36"/>
    </row>
    <row r="26" spans="1:15" s="37" customFormat="1" ht="26.25" customHeight="1" x14ac:dyDescent="0.35">
      <c r="A26" s="15" t="s">
        <v>26</v>
      </c>
      <c r="B26" s="16">
        <v>48745000</v>
      </c>
      <c r="C26" s="16">
        <f>+B26</f>
        <v>48745000</v>
      </c>
      <c r="D26" s="17">
        <v>10000</v>
      </c>
      <c r="E26" s="17">
        <f>('[1]Formato Presentacion Febrero 25'!E18)</f>
        <v>0</v>
      </c>
      <c r="F26" s="17">
        <f>('[1]Formato Presentacion Marzo'!E18)</f>
        <v>0</v>
      </c>
      <c r="G26" s="17">
        <f>('[1] Detalle Ejecucion Abril   (2)'!E70)</f>
        <v>0</v>
      </c>
      <c r="H26" s="17">
        <f>('[1] Detalle Ejecucion Mayo  '!E63)</f>
        <v>210000</v>
      </c>
      <c r="I26" s="17">
        <v>9655330</v>
      </c>
      <c r="J26" s="17">
        <f>+'[1] Detalle Ejecucion Julio '!E65</f>
        <v>2210000</v>
      </c>
      <c r="K26" s="17">
        <f>SUM(D26:J26)</f>
        <v>12085330</v>
      </c>
      <c r="M26" s="36"/>
    </row>
    <row r="27" spans="1:15" s="37" customFormat="1" ht="27" customHeight="1" x14ac:dyDescent="0.35">
      <c r="A27" s="15" t="s">
        <v>27</v>
      </c>
      <c r="B27" s="16">
        <v>17000000</v>
      </c>
      <c r="C27" s="16">
        <f>+B27</f>
        <v>17000000</v>
      </c>
      <c r="D27" s="17">
        <v>1140900.78</v>
      </c>
      <c r="E27" s="17">
        <f>('[1]Formato Presentacion Febrero 25'!E19)</f>
        <v>1133349.6100000001</v>
      </c>
      <c r="F27" s="17">
        <f>('[1]Formato Presentacion Marzo'!E19)</f>
        <v>1135692.17</v>
      </c>
      <c r="G27" s="17">
        <f>('[1] Detalle Ejecucion Abril   (2)'!E76)</f>
        <v>1160919.08</v>
      </c>
      <c r="H27" s="17">
        <f>('[1] Detalle Ejecucion Mayo  '!E72)</f>
        <v>1160919.08</v>
      </c>
      <c r="I27" s="17">
        <v>1173151.08</v>
      </c>
      <c r="J27" s="17">
        <f>+'[1] Detalle Ejecucion Julio '!E74</f>
        <v>1179114.18</v>
      </c>
      <c r="K27" s="17">
        <f>SUM(D27:J27)</f>
        <v>8084045.9800000004</v>
      </c>
      <c r="M27" s="36"/>
    </row>
    <row r="28" spans="1:15" s="20" customFormat="1" ht="23.25" x14ac:dyDescent="0.35">
      <c r="A28" s="15"/>
      <c r="B28" s="16"/>
      <c r="C28" s="16"/>
      <c r="D28" s="17"/>
      <c r="E28" s="17"/>
      <c r="F28" s="17"/>
      <c r="G28" s="17"/>
      <c r="H28" s="17"/>
      <c r="I28" s="17"/>
      <c r="J28" s="17"/>
      <c r="K28" s="17"/>
      <c r="L28" s="18"/>
      <c r="M28" s="18"/>
      <c r="O28" s="18"/>
    </row>
    <row r="29" spans="1:15" s="20" customFormat="1" ht="27.75" customHeight="1" x14ac:dyDescent="0.35">
      <c r="A29" s="33" t="s">
        <v>28</v>
      </c>
      <c r="B29" s="34">
        <f t="shared" ref="B29:H29" si="5">SUM(B30:B38)</f>
        <v>342813104</v>
      </c>
      <c r="C29" s="34">
        <f t="shared" si="5"/>
        <v>342813104</v>
      </c>
      <c r="D29" s="35">
        <f t="shared" si="5"/>
        <v>4929287.0999999996</v>
      </c>
      <c r="E29" s="35">
        <f>SUM(E30:E38)</f>
        <v>2458758.7200000002</v>
      </c>
      <c r="F29" s="35">
        <f t="shared" si="5"/>
        <v>2333400.73</v>
      </c>
      <c r="G29" s="35">
        <f>SUM(G30:G38)</f>
        <v>4933181.2799999993</v>
      </c>
      <c r="H29" s="35">
        <f t="shared" si="5"/>
        <v>3173798.2</v>
      </c>
      <c r="I29" s="35">
        <f>SUM(I30:I37)</f>
        <v>6518288.6899999995</v>
      </c>
      <c r="J29" s="35">
        <f>SUM(J30:J38)</f>
        <v>6958905.9699999997</v>
      </c>
      <c r="K29" s="35">
        <f>SUM(K30:K38)</f>
        <v>31305620.690000005</v>
      </c>
      <c r="L29" s="18"/>
      <c r="M29" s="19"/>
    </row>
    <row r="30" spans="1:15" s="37" customFormat="1" ht="26.25" customHeight="1" x14ac:dyDescent="0.35">
      <c r="A30" s="15" t="s">
        <v>29</v>
      </c>
      <c r="B30" s="16">
        <v>17400000</v>
      </c>
      <c r="C30" s="16">
        <f t="shared" ref="C30:C38" si="6">+B30</f>
        <v>17400000</v>
      </c>
      <c r="D30" s="17">
        <v>1139186</v>
      </c>
      <c r="E30" s="17">
        <f>('[1]Formato Presentacion Febrero 25'!E21)</f>
        <v>951143.08</v>
      </c>
      <c r="F30" s="17">
        <f>('[1]Formato Presentacion Marzo'!E21)</f>
        <v>842005.13</v>
      </c>
      <c r="G30" s="17">
        <f>('[1] Detalle Ejecucion Abril   (2)'!E80)</f>
        <v>856705.35</v>
      </c>
      <c r="H30" s="17">
        <f>('[1] Detalle Ejecucion Mayo  '!E76)</f>
        <v>1163743.18</v>
      </c>
      <c r="I30" s="17">
        <v>528962.22</v>
      </c>
      <c r="J30" s="17">
        <f>+'[1] Detalle Ejecucion Julio '!E78</f>
        <v>856936.40999999992</v>
      </c>
      <c r="K30" s="17">
        <f t="shared" ref="K30:K38" si="7">SUM(D30:J30)</f>
        <v>6338681.3700000001</v>
      </c>
      <c r="M30" s="36"/>
    </row>
    <row r="31" spans="1:15" s="37" customFormat="1" ht="27" customHeight="1" x14ac:dyDescent="0.35">
      <c r="A31" s="15" t="s">
        <v>30</v>
      </c>
      <c r="B31" s="16">
        <v>20100000</v>
      </c>
      <c r="C31" s="16">
        <f t="shared" si="6"/>
        <v>20100000</v>
      </c>
      <c r="D31" s="17">
        <v>0</v>
      </c>
      <c r="E31" s="17">
        <f>('[1]Formato Presentacion Febrero 25'!E22)</f>
        <v>0</v>
      </c>
      <c r="F31" s="17">
        <f>('[1]Formato Presentacion Marzo'!E22)</f>
        <v>0</v>
      </c>
      <c r="G31" s="17">
        <f>('[1] Detalle Ejecucion Abril   (2)'!E96)</f>
        <v>1150.02</v>
      </c>
      <c r="H31" s="17">
        <f>('[1] Detalle Ejecucion Mayo  '!E94)</f>
        <v>55388.05</v>
      </c>
      <c r="I31" s="17">
        <v>0</v>
      </c>
      <c r="J31" s="17">
        <f>+'[1] Detalle Ejecucion Julio '!E93</f>
        <v>3413.38</v>
      </c>
      <c r="K31" s="17">
        <f t="shared" si="7"/>
        <v>59951.45</v>
      </c>
      <c r="M31" s="36"/>
    </row>
    <row r="32" spans="1:15" s="37" customFormat="1" ht="26.25" customHeight="1" x14ac:dyDescent="0.35">
      <c r="A32" s="15" t="s">
        <v>31</v>
      </c>
      <c r="B32" s="16">
        <v>4500000</v>
      </c>
      <c r="C32" s="16">
        <f t="shared" si="6"/>
        <v>4500000</v>
      </c>
      <c r="D32" s="17">
        <v>12600</v>
      </c>
      <c r="E32" s="17">
        <f>('[1] Detalle Ejecucion Febrero 25 '!F94)</f>
        <v>4450</v>
      </c>
      <c r="F32" s="17">
        <f>('[1]Formato Presentacion Marzo'!E23)</f>
        <v>17150</v>
      </c>
      <c r="G32" s="17">
        <f>('[1] Detalle Ejecucion Abril   (2)'!E102)</f>
        <v>0</v>
      </c>
      <c r="H32" s="17">
        <f>('[1] Detalle Ejecucion Mayo  '!E103)</f>
        <v>44200</v>
      </c>
      <c r="I32" s="17">
        <v>1083707.05</v>
      </c>
      <c r="J32" s="17">
        <f>+'[1] Detalle Ejecucion Julio '!E98</f>
        <v>79505.399999999994</v>
      </c>
      <c r="K32" s="17">
        <f t="shared" si="7"/>
        <v>1241612.45</v>
      </c>
      <c r="M32" s="36"/>
    </row>
    <row r="33" spans="1:15" s="37" customFormat="1" ht="27" customHeight="1" x14ac:dyDescent="0.35">
      <c r="A33" s="15" t="s">
        <v>32</v>
      </c>
      <c r="B33" s="16">
        <v>290000</v>
      </c>
      <c r="C33" s="16">
        <f t="shared" si="6"/>
        <v>290000</v>
      </c>
      <c r="D33" s="17">
        <v>175</v>
      </c>
      <c r="E33" s="17">
        <f>('[1] Detalle Ejecucion Febrero 25 '!F99)</f>
        <v>0</v>
      </c>
      <c r="F33" s="17">
        <f>('[1]Formato Presentacion Marzo'!E24)</f>
        <v>0</v>
      </c>
      <c r="G33" s="17">
        <f>('[1] Detalle Ejecucion Abril   (2)'!E106)</f>
        <v>330.5</v>
      </c>
      <c r="H33" s="17">
        <f>('[1] Detalle Ejecucion Mayo  '!E109)</f>
        <v>0</v>
      </c>
      <c r="I33" s="17">
        <v>0</v>
      </c>
      <c r="J33" s="17">
        <f>+'[1] Detalle Ejecucion Julio '!E104</f>
        <v>20825</v>
      </c>
      <c r="K33" s="17">
        <f t="shared" si="7"/>
        <v>21330.5</v>
      </c>
      <c r="M33" s="36"/>
    </row>
    <row r="34" spans="1:15" s="37" customFormat="1" ht="27.75" customHeight="1" x14ac:dyDescent="0.35">
      <c r="A34" s="15" t="s">
        <v>33</v>
      </c>
      <c r="B34" s="16">
        <v>18140000</v>
      </c>
      <c r="C34" s="16">
        <f t="shared" si="6"/>
        <v>18140000</v>
      </c>
      <c r="D34" s="17">
        <v>544452</v>
      </c>
      <c r="E34" s="17">
        <f>('[1] Detalle Ejecucion Febrero 25 '!F105)</f>
        <v>174050</v>
      </c>
      <c r="F34" s="17">
        <f>('[1]Formato Presentacion Marzo'!E25)</f>
        <v>340725.1</v>
      </c>
      <c r="G34" s="17">
        <f>('[1] Detalle Ejecucion Abril   (2)'!E114)</f>
        <v>348100</v>
      </c>
      <c r="H34" s="17">
        <f>('[1] Detalle Ejecucion Mayo  '!E115)</f>
        <v>278539</v>
      </c>
      <c r="I34" s="17">
        <v>278480</v>
      </c>
      <c r="J34" s="17">
        <f>+'[1] Detalle Ejecucion Julio '!E113</f>
        <v>517430</v>
      </c>
      <c r="K34" s="17">
        <f t="shared" si="7"/>
        <v>2481776.1</v>
      </c>
      <c r="M34" s="36"/>
    </row>
    <row r="35" spans="1:15" s="37" customFormat="1" ht="30.75" customHeight="1" x14ac:dyDescent="0.35">
      <c r="A35" s="15" t="s">
        <v>34</v>
      </c>
      <c r="B35" s="16">
        <v>15650000</v>
      </c>
      <c r="C35" s="16">
        <f t="shared" si="6"/>
        <v>15650000</v>
      </c>
      <c r="D35" s="17">
        <v>788648.8</v>
      </c>
      <c r="E35" s="17">
        <f>('[1] Detalle Ejecucion Febrero 25 '!F111)</f>
        <v>837993.34000000008</v>
      </c>
      <c r="F35" s="17">
        <f>('[1]Formato Presentacion Marzo'!E26)</f>
        <v>812243.52</v>
      </c>
      <c r="G35" s="17">
        <f>('[1] Detalle Ejecucion Abril   (2)'!E121)</f>
        <v>1454409.93</v>
      </c>
      <c r="H35" s="17">
        <f>('[1] Detalle Ejecucion Mayo  '!E122)</f>
        <v>839775.48</v>
      </c>
      <c r="I35" s="17">
        <v>829635.24</v>
      </c>
      <c r="J35" s="17">
        <f>+'[1] Detalle Ejecucion Julio '!E121</f>
        <v>828408.55</v>
      </c>
      <c r="K35" s="17">
        <f t="shared" si="7"/>
        <v>6391114.8600000003</v>
      </c>
      <c r="M35" s="36"/>
    </row>
    <row r="36" spans="1:15" s="37" customFormat="1" ht="47.25" customHeight="1" x14ac:dyDescent="0.35">
      <c r="A36" s="15" t="s">
        <v>35</v>
      </c>
      <c r="B36" s="16">
        <v>31000000</v>
      </c>
      <c r="C36" s="16">
        <f t="shared" si="6"/>
        <v>31000000</v>
      </c>
      <c r="D36" s="17">
        <v>1348258.9500000002</v>
      </c>
      <c r="E36" s="17">
        <f>('[1] Detalle Ejecucion Febrero 25 '!F121)</f>
        <v>0</v>
      </c>
      <c r="F36" s="17">
        <f>('[1]Formato Presentacion Marzo'!E27)</f>
        <v>88072</v>
      </c>
      <c r="G36" s="17">
        <f>('[1] Detalle Ejecucion Abril   (2)'!E132)</f>
        <v>7364</v>
      </c>
      <c r="H36" s="17">
        <f>('[1] Detalle Ejecucion Mayo  '!E132)</f>
        <v>31470</v>
      </c>
      <c r="I36" s="17">
        <v>51001.08</v>
      </c>
      <c r="J36" s="17">
        <f>+'[1] Detalle Ejecucion Julio '!E131</f>
        <v>1398292.73</v>
      </c>
      <c r="K36" s="17">
        <f t="shared" si="7"/>
        <v>2924458.7600000002</v>
      </c>
      <c r="M36" s="36"/>
    </row>
    <row r="37" spans="1:15" s="37" customFormat="1" ht="30.75" customHeight="1" x14ac:dyDescent="0.35">
      <c r="A37" s="15" t="s">
        <v>36</v>
      </c>
      <c r="B37" s="16">
        <v>231233104</v>
      </c>
      <c r="C37" s="16">
        <f t="shared" si="6"/>
        <v>231233104</v>
      </c>
      <c r="D37" s="17">
        <v>1095966.3500000001</v>
      </c>
      <c r="E37" s="17">
        <f>('[1] Detalle Ejecucion Febrero 25 '!F135)</f>
        <v>417402.3</v>
      </c>
      <c r="F37" s="17">
        <f>('[1]Formato Presentacion Marzo'!E28)</f>
        <v>108124.98</v>
      </c>
      <c r="G37" s="17">
        <f>('[1] Detalle Ejecucion Abril   (2)'!E149)</f>
        <v>1951171.48</v>
      </c>
      <c r="H37" s="17">
        <f>('[1] Detalle Ejecucion Mayo  '!E153)</f>
        <v>725784.49</v>
      </c>
      <c r="I37" s="17">
        <v>3746503.1</v>
      </c>
      <c r="J37" s="17">
        <f>+'[1] Detalle Ejecucion Julio '!E155</f>
        <v>2973036.2</v>
      </c>
      <c r="K37" s="17">
        <f t="shared" si="7"/>
        <v>11017988.900000002</v>
      </c>
      <c r="M37" s="36"/>
    </row>
    <row r="38" spans="1:15" s="37" customFormat="1" ht="30" customHeight="1" x14ac:dyDescent="0.35">
      <c r="A38" s="15" t="s">
        <v>37</v>
      </c>
      <c r="B38" s="16">
        <v>4500000</v>
      </c>
      <c r="C38" s="16">
        <f t="shared" si="6"/>
        <v>4500000</v>
      </c>
      <c r="D38" s="17">
        <v>0</v>
      </c>
      <c r="E38" s="17">
        <f>('[1] Detalle Ejecucion Febrero 25 '!F159)</f>
        <v>73720</v>
      </c>
      <c r="F38" s="17">
        <f>('[1]Formato Presentacion Marzo'!E29)</f>
        <v>125080</v>
      </c>
      <c r="G38" s="17">
        <f>('[1] Detalle Ejecucion Abril   (2)'!E178)</f>
        <v>313950</v>
      </c>
      <c r="H38" s="17">
        <f>('[1] Detalle Ejecucion Mayo  '!E178)</f>
        <v>34898</v>
      </c>
      <c r="J38" s="17">
        <f>+'[1] Detalle Ejecucion Julio '!E189</f>
        <v>281058.3</v>
      </c>
      <c r="K38" s="17">
        <f t="shared" si="7"/>
        <v>828706.3</v>
      </c>
      <c r="M38" s="36"/>
    </row>
    <row r="39" spans="1:15" s="20" customFormat="1" ht="16.5" customHeight="1" x14ac:dyDescent="0.35">
      <c r="A39" s="15"/>
      <c r="B39" s="16"/>
      <c r="C39" s="16"/>
      <c r="D39" s="17"/>
      <c r="E39" s="17"/>
      <c r="F39" s="17"/>
      <c r="G39" s="17"/>
      <c r="H39" s="17"/>
      <c r="I39" s="17"/>
      <c r="J39" s="17"/>
      <c r="K39" s="17"/>
      <c r="L39" s="18"/>
      <c r="M39" s="18"/>
      <c r="O39" s="18"/>
    </row>
    <row r="40" spans="1:15" s="20" customFormat="1" ht="29.25" customHeight="1" x14ac:dyDescent="0.35">
      <c r="A40" s="33" t="s">
        <v>38</v>
      </c>
      <c r="B40" s="34">
        <f t="shared" ref="B40:J40" si="8">SUM(B41:B48)</f>
        <v>31882988</v>
      </c>
      <c r="C40" s="34">
        <f t="shared" si="8"/>
        <v>31882988</v>
      </c>
      <c r="D40" s="35">
        <f t="shared" si="8"/>
        <v>923530.02</v>
      </c>
      <c r="E40" s="35">
        <f t="shared" si="8"/>
        <v>671940.98</v>
      </c>
      <c r="F40" s="35">
        <f t="shared" si="8"/>
        <v>2100009.09</v>
      </c>
      <c r="G40" s="35">
        <f t="shared" si="8"/>
        <v>2034882.61</v>
      </c>
      <c r="H40" s="35">
        <f t="shared" si="8"/>
        <v>592707.9</v>
      </c>
      <c r="I40" s="35">
        <f t="shared" si="8"/>
        <v>915932.06</v>
      </c>
      <c r="J40" s="35">
        <f t="shared" si="8"/>
        <v>1780096.01</v>
      </c>
      <c r="K40" s="35">
        <f>SUM(K41:K48)</f>
        <v>9019098.6699999999</v>
      </c>
      <c r="L40" s="18"/>
      <c r="M40" s="19"/>
    </row>
    <row r="41" spans="1:15" s="37" customFormat="1" ht="30" customHeight="1" x14ac:dyDescent="0.35">
      <c r="A41" s="15" t="s">
        <v>39</v>
      </c>
      <c r="B41" s="16">
        <v>3000000</v>
      </c>
      <c r="C41" s="16">
        <f t="shared" ref="C41:C48" si="9">+B41</f>
        <v>3000000</v>
      </c>
      <c r="D41" s="17">
        <v>24533.52</v>
      </c>
      <c r="E41" s="17">
        <f>('[1] Detalle Ejecucion Febrero 25 '!F166)</f>
        <v>59005.64</v>
      </c>
      <c r="F41" s="17">
        <f>('[1]Formato Presentacion Marzo'!E31)</f>
        <v>74876.39</v>
      </c>
      <c r="G41" s="17">
        <f>('[1] Detalle Ejecucion Abril   (2)'!E187)</f>
        <v>29628.68</v>
      </c>
      <c r="H41" s="17">
        <f>('[1] Detalle Ejecucion Mayo  '!E185)</f>
        <v>27940.09</v>
      </c>
      <c r="I41" s="17">
        <v>58336.520000000004</v>
      </c>
      <c r="J41" s="17">
        <f>+'[1] Detalle Ejecucion Julio '!E196</f>
        <v>191710.80000000002</v>
      </c>
      <c r="K41" s="17">
        <f t="shared" ref="K41:K48" si="10">SUM(D41:J41)</f>
        <v>466031.64</v>
      </c>
      <c r="M41" s="36"/>
    </row>
    <row r="42" spans="1:15" s="37" customFormat="1" ht="27.75" customHeight="1" x14ac:dyDescent="0.35">
      <c r="A42" s="15" t="s">
        <v>40</v>
      </c>
      <c r="B42" s="16">
        <v>4700000</v>
      </c>
      <c r="C42" s="16">
        <f t="shared" si="9"/>
        <v>4700000</v>
      </c>
      <c r="D42" s="17">
        <v>0</v>
      </c>
      <c r="E42" s="17">
        <f>('[1] Detalle Ejecucion Febrero 25 '!F172)</f>
        <v>0</v>
      </c>
      <c r="F42" s="17">
        <f>('[1]Formato Presentacion Marzo'!E32)</f>
        <v>0</v>
      </c>
      <c r="G42" s="17">
        <f>('[1] Detalle Ejecucion Abril   (2)'!E196)</f>
        <v>0</v>
      </c>
      <c r="H42" s="17">
        <f>('[1] Detalle Ejecucion Mayo  '!E191)</f>
        <v>0</v>
      </c>
      <c r="I42" s="17">
        <v>228825.60000000001</v>
      </c>
      <c r="J42" s="17">
        <f>+'[1] Detalle Ejecucion Julio '!E205</f>
        <v>0</v>
      </c>
      <c r="K42" s="17">
        <f t="shared" si="10"/>
        <v>228825.60000000001</v>
      </c>
      <c r="M42" s="36"/>
    </row>
    <row r="43" spans="1:15" s="37" customFormat="1" ht="27.75" customHeight="1" x14ac:dyDescent="0.35">
      <c r="A43" s="15" t="s">
        <v>41</v>
      </c>
      <c r="B43" s="16">
        <v>720000</v>
      </c>
      <c r="C43" s="16">
        <f t="shared" si="9"/>
        <v>720000</v>
      </c>
      <c r="D43" s="17">
        <f>('[1] Detalle Ejecucion Enero 25'!E191)</f>
        <v>500</v>
      </c>
      <c r="E43" s="17">
        <f>('[1] Detalle Ejecucion Febrero 25 '!F177)</f>
        <v>0</v>
      </c>
      <c r="F43" s="17">
        <f>('[1]Formato Presentacion Marzo'!E33)</f>
        <v>0</v>
      </c>
      <c r="G43" s="17">
        <f>('[1] Detalle Ejecucion Abril   (2)'!E201)</f>
        <v>6900</v>
      </c>
      <c r="H43" s="17">
        <f>('[1] Detalle Ejecucion Mayo  '!E196)</f>
        <v>0</v>
      </c>
      <c r="I43" s="17">
        <v>0</v>
      </c>
      <c r="J43" s="17">
        <f>+'[1] Detalle Ejecucion Julio '!E210</f>
        <v>11100</v>
      </c>
      <c r="K43" s="17">
        <f t="shared" si="10"/>
        <v>18500</v>
      </c>
      <c r="M43" s="36"/>
    </row>
    <row r="44" spans="1:15" s="37" customFormat="1" ht="30" customHeight="1" x14ac:dyDescent="0.35">
      <c r="A44" s="15" t="s">
        <v>42</v>
      </c>
      <c r="B44" s="16">
        <v>80000</v>
      </c>
      <c r="C44" s="16">
        <f t="shared" si="9"/>
        <v>80000</v>
      </c>
      <c r="D44" s="17">
        <v>0</v>
      </c>
      <c r="E44" s="17">
        <f>('[1] Detalle Ejecucion Febrero 25 '!F184)</f>
        <v>0</v>
      </c>
      <c r="F44" s="17">
        <f>('[1]Formato Presentacion Marzo'!E34)</f>
        <v>0</v>
      </c>
      <c r="G44" s="17">
        <f>('[1] Detalle Ejecucion Abril   (2)'!E209)</f>
        <v>0</v>
      </c>
      <c r="H44" s="17">
        <f>('[1] Detalle Ejecucion Mayo  '!E203)</f>
        <v>0</v>
      </c>
      <c r="I44" s="17">
        <v>0</v>
      </c>
      <c r="J44" s="17">
        <f>+'[1] Detalle Ejecucion Julio '!E218</f>
        <v>32925</v>
      </c>
      <c r="K44" s="17">
        <f>SUM(D44:J44)</f>
        <v>32925</v>
      </c>
      <c r="M44" s="36"/>
    </row>
    <row r="45" spans="1:15" s="37" customFormat="1" ht="27.75" customHeight="1" x14ac:dyDescent="0.35">
      <c r="A45" s="15" t="s">
        <v>43</v>
      </c>
      <c r="B45" s="16">
        <v>900000</v>
      </c>
      <c r="C45" s="16">
        <f t="shared" si="9"/>
        <v>900000</v>
      </c>
      <c r="D45" s="17">
        <v>0</v>
      </c>
      <c r="E45" s="17">
        <f>('[1] Detalle Ejecucion Febrero 25 '!F187)</f>
        <v>0</v>
      </c>
      <c r="F45" s="17">
        <f>('[1]Formato Presentacion Marzo'!E35)</f>
        <v>0</v>
      </c>
      <c r="G45" s="17">
        <f>('[1] Detalle Ejecucion Abril   (2)'!E212)</f>
        <v>0</v>
      </c>
      <c r="H45" s="17">
        <f>('[1] Detalle Ejecucion Mayo  '!E206)</f>
        <v>0</v>
      </c>
      <c r="I45" s="17">
        <v>0</v>
      </c>
      <c r="J45" s="17"/>
      <c r="K45" s="17">
        <f t="shared" si="10"/>
        <v>0</v>
      </c>
      <c r="M45" s="36"/>
    </row>
    <row r="46" spans="1:15" s="37" customFormat="1" ht="25.5" customHeight="1" x14ac:dyDescent="0.35">
      <c r="A46" s="15" t="s">
        <v>44</v>
      </c>
      <c r="B46" s="16">
        <v>500000</v>
      </c>
      <c r="C46" s="16">
        <f t="shared" si="9"/>
        <v>500000</v>
      </c>
      <c r="D46" s="17">
        <v>0</v>
      </c>
      <c r="E46" s="17">
        <f>('[1] Detalle Ejecucion Febrero 25 '!F192)</f>
        <v>0</v>
      </c>
      <c r="F46" s="17">
        <f>('[1]Formato Presentacion Marzo'!E36)</f>
        <v>0</v>
      </c>
      <c r="G46" s="17">
        <f>('[1] Detalle Ejecucion Abril   (2)'!E217)</f>
        <v>0</v>
      </c>
      <c r="H46" s="17">
        <f>('[1] Detalle Ejecucion Mayo  '!E211)</f>
        <v>0</v>
      </c>
      <c r="I46" s="17">
        <v>0</v>
      </c>
      <c r="J46" s="17"/>
      <c r="K46" s="17">
        <f t="shared" si="10"/>
        <v>0</v>
      </c>
      <c r="M46" s="36"/>
    </row>
    <row r="47" spans="1:15" s="37" customFormat="1" ht="21.75" customHeight="1" x14ac:dyDescent="0.35">
      <c r="A47" s="15" t="s">
        <v>45</v>
      </c>
      <c r="B47" s="16">
        <v>13540000</v>
      </c>
      <c r="C47" s="16">
        <f t="shared" si="9"/>
        <v>13540000</v>
      </c>
      <c r="D47" s="17">
        <v>887850</v>
      </c>
      <c r="E47" s="17">
        <f>('[1] Detalle Ejecucion Febrero 25 '!F201)</f>
        <v>540290</v>
      </c>
      <c r="F47" s="17">
        <f>('[1]Formato Presentacion Marzo'!E37)</f>
        <v>875001.43</v>
      </c>
      <c r="G47" s="17">
        <f>('[1] Detalle Ejecucion Abril   (2)'!E226)</f>
        <v>1320961.2300000002</v>
      </c>
      <c r="H47" s="17">
        <f>('[1] Detalle Ejecucion Mayo  '!E220)</f>
        <v>538090</v>
      </c>
      <c r="I47" s="17">
        <v>542663.80000000005</v>
      </c>
      <c r="J47" s="17">
        <f>+'[1] Detalle Ejecucion Julio '!E235</f>
        <v>1144115</v>
      </c>
      <c r="K47" s="17">
        <f>SUM(D47:J47)</f>
        <v>5848971.46</v>
      </c>
      <c r="M47" s="36"/>
    </row>
    <row r="48" spans="1:15" s="20" customFormat="1" ht="22.5" customHeight="1" x14ac:dyDescent="0.35">
      <c r="A48" s="15" t="s">
        <v>46</v>
      </c>
      <c r="B48" s="17">
        <v>8442988</v>
      </c>
      <c r="C48" s="17">
        <f t="shared" si="9"/>
        <v>8442988</v>
      </c>
      <c r="D48" s="17">
        <f>+'[1]Aplic Financieras Junio 25 (2)'!D49</f>
        <v>10646.5</v>
      </c>
      <c r="E48" s="17">
        <f>+'[1]Aplic Financieras Junio 25 (2)'!E49</f>
        <v>72645.34</v>
      </c>
      <c r="F48" s="17">
        <f>+'[1]Aplic Financieras Junio 25 (2)'!F49</f>
        <v>1150131.27</v>
      </c>
      <c r="G48" s="17">
        <f>+'[1]Aplic Financieras Junio 25 (2)'!G49</f>
        <v>677392.7</v>
      </c>
      <c r="H48" s="17">
        <f>+'[1]Aplic Financieras Junio 25 (2)'!H49</f>
        <v>26677.81</v>
      </c>
      <c r="I48" s="17">
        <f>+'[1]Aplic Financieras Junio 25 (2)'!I49</f>
        <v>86106.14</v>
      </c>
      <c r="J48" s="17">
        <f>+'[1] Detalle Ejecucion Julio '!E249</f>
        <v>400245.21</v>
      </c>
      <c r="K48" s="17">
        <f t="shared" si="10"/>
        <v>2423844.9700000002</v>
      </c>
      <c r="L48" s="18"/>
      <c r="M48" s="18"/>
      <c r="O48" s="18"/>
    </row>
    <row r="49" spans="1:15" s="20" customFormat="1" ht="27" customHeight="1" x14ac:dyDescent="0.35">
      <c r="A49" s="33" t="s">
        <v>47</v>
      </c>
      <c r="B49" s="34">
        <f t="shared" ref="B49:I49" si="11">SUM(B50:B57)</f>
        <v>3500000</v>
      </c>
      <c r="C49" s="34">
        <f t="shared" si="11"/>
        <v>3500000</v>
      </c>
      <c r="D49" s="35">
        <f t="shared" si="11"/>
        <v>0</v>
      </c>
      <c r="E49" s="35">
        <f t="shared" si="11"/>
        <v>0</v>
      </c>
      <c r="F49" s="35">
        <f t="shared" si="11"/>
        <v>108400</v>
      </c>
      <c r="G49" s="35">
        <f t="shared" si="11"/>
        <v>0</v>
      </c>
      <c r="H49" s="35">
        <f t="shared" si="11"/>
        <v>245027</v>
      </c>
      <c r="I49" s="35">
        <f t="shared" si="11"/>
        <v>0</v>
      </c>
      <c r="J49" s="35"/>
      <c r="K49" s="35">
        <f>SUM(K50:K57)</f>
        <v>353427</v>
      </c>
      <c r="L49" s="18"/>
      <c r="M49" s="19"/>
    </row>
    <row r="50" spans="1:15" s="37" customFormat="1" ht="29.25" customHeight="1" x14ac:dyDescent="0.35">
      <c r="A50" s="15" t="s">
        <v>48</v>
      </c>
      <c r="B50" s="16">
        <v>3500000</v>
      </c>
      <c r="C50" s="16">
        <f t="shared" ref="C50:C57" si="12">+B50</f>
        <v>3500000</v>
      </c>
      <c r="D50" s="17">
        <v>0</v>
      </c>
      <c r="E50" s="17">
        <v>0</v>
      </c>
      <c r="F50" s="17">
        <f>('[1]Formato Presentacion Marzo'!E40)</f>
        <v>108400</v>
      </c>
      <c r="G50" s="17">
        <f>('[1] Detalle Ejecucion Abril   (2)'!E264)</f>
        <v>0</v>
      </c>
      <c r="H50" s="17">
        <f>('[1] Detalle Ejecucion Mayo  '!F255)</f>
        <v>245027</v>
      </c>
      <c r="I50" s="17">
        <v>0</v>
      </c>
      <c r="J50" s="17"/>
      <c r="K50" s="17">
        <f>SUM(D50:J50)</f>
        <v>353427</v>
      </c>
      <c r="M50" s="36"/>
    </row>
    <row r="51" spans="1:15" s="37" customFormat="1" ht="29.25" customHeight="1" x14ac:dyDescent="0.35">
      <c r="A51" s="15" t="s">
        <v>49</v>
      </c>
      <c r="B51" s="16">
        <v>0</v>
      </c>
      <c r="C51" s="16">
        <f t="shared" si="12"/>
        <v>0</v>
      </c>
      <c r="D51" s="17">
        <v>0</v>
      </c>
      <c r="E51" s="17">
        <v>0</v>
      </c>
      <c r="F51" s="17">
        <f>('[1]Formato Presentacion Marzo'!E41)</f>
        <v>0</v>
      </c>
      <c r="G51" s="17">
        <f>('[2]Formato Presentacion Mayo'!E43)</f>
        <v>0</v>
      </c>
      <c r="H51" s="17">
        <v>0</v>
      </c>
      <c r="I51" s="17">
        <v>0</v>
      </c>
      <c r="J51" s="17"/>
      <c r="K51" s="17">
        <f>SUM(D51:J51)</f>
        <v>0</v>
      </c>
      <c r="M51" s="36"/>
    </row>
    <row r="52" spans="1:15" s="37" customFormat="1" ht="30" customHeight="1" x14ac:dyDescent="0.35">
      <c r="A52" s="15" t="s">
        <v>50</v>
      </c>
      <c r="B52" s="16">
        <v>0</v>
      </c>
      <c r="C52" s="16">
        <f t="shared" si="12"/>
        <v>0</v>
      </c>
      <c r="D52" s="17">
        <v>0</v>
      </c>
      <c r="E52" s="17">
        <v>0</v>
      </c>
      <c r="F52" s="17">
        <f>('[1]Formato Presentacion Marzo'!E42)</f>
        <v>0</v>
      </c>
      <c r="G52" s="17">
        <f>('[2]Formato Presentacion Mayo'!E44)</f>
        <v>0</v>
      </c>
      <c r="H52" s="17">
        <v>0</v>
      </c>
      <c r="I52" s="17">
        <v>0</v>
      </c>
      <c r="J52" s="17"/>
      <c r="K52" s="17">
        <f>SUM(D52:J52)</f>
        <v>0</v>
      </c>
      <c r="M52" s="36"/>
    </row>
    <row r="53" spans="1:15" s="37" customFormat="1" ht="31.5" customHeight="1" x14ac:dyDescent="0.35">
      <c r="A53" s="15" t="s">
        <v>51</v>
      </c>
      <c r="B53" s="16">
        <v>0</v>
      </c>
      <c r="C53" s="16">
        <f t="shared" si="12"/>
        <v>0</v>
      </c>
      <c r="D53" s="17">
        <v>0</v>
      </c>
      <c r="E53" s="17">
        <v>0</v>
      </c>
      <c r="F53" s="17">
        <f>('[1]Formato Presentacion Marzo'!E43)</f>
        <v>0</v>
      </c>
      <c r="G53" s="17">
        <f>('[2]Formato Presentacion Mayo'!E45)</f>
        <v>0</v>
      </c>
      <c r="H53" s="17">
        <v>0</v>
      </c>
      <c r="I53" s="17">
        <v>0</v>
      </c>
      <c r="J53" s="17"/>
      <c r="K53" s="17">
        <f>SUM(D53:J53)</f>
        <v>0</v>
      </c>
      <c r="M53" s="36"/>
    </row>
    <row r="54" spans="1:15" s="37" customFormat="1" ht="29.25" customHeight="1" x14ac:dyDescent="0.35">
      <c r="A54" s="15" t="s">
        <v>52</v>
      </c>
      <c r="B54" s="16">
        <v>0</v>
      </c>
      <c r="C54" s="16">
        <f t="shared" si="12"/>
        <v>0</v>
      </c>
      <c r="D54" s="17">
        <v>0</v>
      </c>
      <c r="E54" s="17">
        <v>0</v>
      </c>
      <c r="F54" s="17">
        <f>('[1]Formato Presentacion Marzo'!E44)</f>
        <v>0</v>
      </c>
      <c r="G54" s="17">
        <f>('[2]Formato Presentacion Mayo'!E46)</f>
        <v>0</v>
      </c>
      <c r="H54" s="17">
        <v>0</v>
      </c>
      <c r="I54" s="17">
        <v>0</v>
      </c>
      <c r="J54" s="17"/>
      <c r="K54" s="17">
        <f t="shared" ref="K54:K57" si="13">SUM(D54:J54)</f>
        <v>0</v>
      </c>
      <c r="M54" s="36"/>
    </row>
    <row r="55" spans="1:15" s="37" customFormat="1" ht="27.75" customHeight="1" x14ac:dyDescent="0.35">
      <c r="A55" s="15" t="s">
        <v>53</v>
      </c>
      <c r="B55" s="16">
        <v>0</v>
      </c>
      <c r="C55" s="16">
        <f t="shared" si="12"/>
        <v>0</v>
      </c>
      <c r="D55" s="17">
        <v>0</v>
      </c>
      <c r="E55" s="17">
        <v>0</v>
      </c>
      <c r="F55" s="17">
        <f>('[1]Formato Presentacion Marzo'!E45)</f>
        <v>0</v>
      </c>
      <c r="G55" s="17">
        <f>('[2]Formato Presentacion Mayo'!E47)</f>
        <v>0</v>
      </c>
      <c r="H55" s="17">
        <v>0</v>
      </c>
      <c r="I55" s="17">
        <v>0</v>
      </c>
      <c r="J55" s="17"/>
      <c r="K55" s="17">
        <f t="shared" si="13"/>
        <v>0</v>
      </c>
      <c r="M55" s="36"/>
    </row>
    <row r="56" spans="1:15" s="37" customFormat="1" ht="26.25" customHeight="1" x14ac:dyDescent="0.35">
      <c r="A56" s="15" t="s">
        <v>54</v>
      </c>
      <c r="B56" s="16">
        <v>0</v>
      </c>
      <c r="C56" s="16">
        <f t="shared" si="12"/>
        <v>0</v>
      </c>
      <c r="D56" s="17">
        <v>0</v>
      </c>
      <c r="E56" s="17">
        <f>('[1] Detalle Ejecucion Febrero 25 '!F240)</f>
        <v>0</v>
      </c>
      <c r="F56" s="17">
        <f>('[1]Formato Presentacion Marzo'!E45)</f>
        <v>0</v>
      </c>
      <c r="G56" s="17">
        <f>('[2]Formato Presentacion Mayo'!E48)</f>
        <v>0</v>
      </c>
      <c r="H56" s="17">
        <v>0</v>
      </c>
      <c r="I56" s="17">
        <v>0</v>
      </c>
      <c r="J56" s="17"/>
      <c r="K56" s="17">
        <f t="shared" si="13"/>
        <v>0</v>
      </c>
      <c r="M56" s="36"/>
    </row>
    <row r="57" spans="1:15" s="37" customFormat="1" ht="27" customHeight="1" x14ac:dyDescent="0.35">
      <c r="A57" s="15" t="s">
        <v>55</v>
      </c>
      <c r="B57" s="16">
        <v>0</v>
      </c>
      <c r="C57" s="16">
        <f t="shared" si="12"/>
        <v>0</v>
      </c>
      <c r="D57" s="17">
        <v>0</v>
      </c>
      <c r="E57" s="17">
        <v>0</v>
      </c>
      <c r="F57" s="17">
        <f>('[1]Formato Presentacion Marzo'!E46)</f>
        <v>0</v>
      </c>
      <c r="G57" s="17">
        <f>('[2]Formato Presentacion Mayo'!E49)</f>
        <v>0</v>
      </c>
      <c r="H57" s="17">
        <v>0</v>
      </c>
      <c r="I57" s="17">
        <v>0</v>
      </c>
      <c r="J57" s="17"/>
      <c r="K57" s="17">
        <f t="shared" si="13"/>
        <v>0</v>
      </c>
      <c r="M57" s="36"/>
    </row>
    <row r="58" spans="1:15" s="20" customFormat="1" ht="23.25" x14ac:dyDescent="0.35">
      <c r="A58" s="15"/>
      <c r="B58" s="16"/>
      <c r="C58" s="16"/>
      <c r="D58" s="17"/>
      <c r="E58" s="17"/>
      <c r="F58" s="17"/>
      <c r="G58" s="17"/>
      <c r="H58" s="17"/>
      <c r="I58" s="17"/>
      <c r="J58" s="17"/>
      <c r="K58" s="17"/>
      <c r="L58" s="18"/>
      <c r="M58" s="18"/>
      <c r="O58" s="18"/>
    </row>
    <row r="59" spans="1:15" s="20" customFormat="1" ht="27.75" customHeight="1" x14ac:dyDescent="0.35">
      <c r="A59" s="33" t="s">
        <v>56</v>
      </c>
      <c r="B59" s="34">
        <f t="shared" ref="B59:I59" si="14">SUM(B60:B66)</f>
        <v>2644266444</v>
      </c>
      <c r="C59" s="34">
        <f t="shared" si="14"/>
        <v>2644266444</v>
      </c>
      <c r="D59" s="35">
        <f t="shared" si="14"/>
        <v>16900860.670000002</v>
      </c>
      <c r="E59" s="35">
        <f t="shared" si="14"/>
        <v>4053595</v>
      </c>
      <c r="F59" s="35">
        <f t="shared" si="14"/>
        <v>82325321.980000004</v>
      </c>
      <c r="G59" s="35">
        <f t="shared" si="14"/>
        <v>285532781.27999997</v>
      </c>
      <c r="H59" s="35">
        <f t="shared" si="14"/>
        <v>195916788.83000001</v>
      </c>
      <c r="I59" s="35">
        <f t="shared" si="14"/>
        <v>0</v>
      </c>
      <c r="J59" s="35">
        <f>+J61+J63</f>
        <v>212023626.82999998</v>
      </c>
      <c r="K59" s="35">
        <f>SUM(K60:K66)</f>
        <v>796752974.58999991</v>
      </c>
      <c r="L59" s="18"/>
      <c r="M59" s="19"/>
    </row>
    <row r="60" spans="1:15" s="37" customFormat="1" ht="32.25" customHeight="1" x14ac:dyDescent="0.35">
      <c r="A60" s="15" t="s">
        <v>57</v>
      </c>
      <c r="B60" s="16">
        <v>12000000</v>
      </c>
      <c r="C60" s="16">
        <f t="shared" ref="C60:C66" si="15">+B60</f>
        <v>12000000</v>
      </c>
      <c r="D60" s="17">
        <v>0</v>
      </c>
      <c r="E60" s="17">
        <f>('[1] Detalle Ejecucion Febrero 25 '!F245)</f>
        <v>4053595</v>
      </c>
      <c r="F60" s="17">
        <f>('[1]Formato Presentacion Marzo'!E49)</f>
        <v>425902</v>
      </c>
      <c r="G60" s="17">
        <f>('[1] Detalle Ejecucion Abril   (2)'!E282)</f>
        <v>2228670.79</v>
      </c>
      <c r="H60" s="17">
        <f>('[1] Detalle Ejecucion Mayo  '!E270)</f>
        <v>48752</v>
      </c>
      <c r="I60" s="17">
        <f>('[1] Detalle Ejecucion Junio'!J269)</f>
        <v>0</v>
      </c>
      <c r="J60" s="17"/>
      <c r="K60" s="17">
        <f>SUM(D60:J60)</f>
        <v>6756919.79</v>
      </c>
      <c r="M60" s="36"/>
    </row>
    <row r="61" spans="1:15" s="37" customFormat="1" ht="31.5" customHeight="1" x14ac:dyDescent="0.35">
      <c r="A61" s="15" t="s">
        <v>58</v>
      </c>
      <c r="B61" s="16">
        <v>2632266444</v>
      </c>
      <c r="C61" s="16">
        <f t="shared" si="15"/>
        <v>2632266444</v>
      </c>
      <c r="D61" s="17">
        <v>16900860.670000002</v>
      </c>
      <c r="E61" s="17">
        <f>('[1] Detalle Ejecucion Febrero 25 '!F250)</f>
        <v>0</v>
      </c>
      <c r="F61" s="17">
        <f>('[1]Formato Presentacion Marzo'!E50)</f>
        <v>81899419.980000004</v>
      </c>
      <c r="G61" s="17">
        <f>('[1] Detalle Ejecucion Abril   (2)'!E287)</f>
        <v>35304110.490000002</v>
      </c>
      <c r="H61" s="17">
        <f>('[1] Detalle Ejecucion Mayo  '!E276)</f>
        <v>11768036.83</v>
      </c>
      <c r="I61" s="17"/>
      <c r="J61" s="17">
        <f>+'[1] Detalle Ejecucion Julio '!E296</f>
        <v>255590</v>
      </c>
      <c r="K61" s="17">
        <f>SUM(D61:J61)</f>
        <v>146128017.97000003</v>
      </c>
      <c r="M61" s="36"/>
    </row>
    <row r="62" spans="1:15" s="37" customFormat="1" ht="30.75" customHeight="1" x14ac:dyDescent="0.35">
      <c r="A62" s="15" t="s">
        <v>59</v>
      </c>
      <c r="B62" s="16">
        <v>0</v>
      </c>
      <c r="C62" s="16">
        <f t="shared" si="15"/>
        <v>0</v>
      </c>
      <c r="D62" s="17">
        <v>0</v>
      </c>
      <c r="E62" s="17">
        <v>0</v>
      </c>
      <c r="F62" s="17">
        <f>('[1]Formato Presentacion Marzo'!E51)</f>
        <v>0</v>
      </c>
      <c r="G62" s="17">
        <f>('[2]Formato Presentacion Mayo'!E53)</f>
        <v>0</v>
      </c>
      <c r="H62" s="17">
        <v>0</v>
      </c>
      <c r="I62" s="17">
        <v>0</v>
      </c>
      <c r="J62" s="17"/>
      <c r="K62" s="17">
        <f>SUM(D62:J62)</f>
        <v>0</v>
      </c>
      <c r="M62" s="36"/>
    </row>
    <row r="63" spans="1:15" s="37" customFormat="1" ht="30" customHeight="1" x14ac:dyDescent="0.35">
      <c r="A63" s="15" t="s">
        <v>60</v>
      </c>
      <c r="B63" s="16">
        <v>0</v>
      </c>
      <c r="C63" s="16">
        <f t="shared" si="15"/>
        <v>0</v>
      </c>
      <c r="D63" s="17">
        <v>0</v>
      </c>
      <c r="E63" s="17">
        <v>0</v>
      </c>
      <c r="F63" s="17">
        <f>('[1]Formato Presentacion Marzo'!E52)</f>
        <v>0</v>
      </c>
      <c r="G63" s="17">
        <f>('[1] Detalle Ejecucion Abril   (2)'!E290)</f>
        <v>248000000</v>
      </c>
      <c r="H63" s="17">
        <f>('[1] Detalle Ejecucion Mayo  '!E279)</f>
        <v>184100000</v>
      </c>
      <c r="I63" s="17"/>
      <c r="J63" s="17">
        <f>+'[1] Detalle Ejecucion Julio '!E301</f>
        <v>211768036.82999998</v>
      </c>
      <c r="K63" s="17">
        <f>SUM(D63:J63)</f>
        <v>643868036.82999992</v>
      </c>
      <c r="M63" s="36"/>
    </row>
    <row r="64" spans="1:15" s="37" customFormat="1" ht="30" customHeight="1" x14ac:dyDescent="0.35">
      <c r="A64" s="15" t="s">
        <v>61</v>
      </c>
      <c r="B64" s="16">
        <v>0</v>
      </c>
      <c r="C64" s="16">
        <f t="shared" si="15"/>
        <v>0</v>
      </c>
      <c r="D64" s="17">
        <v>0</v>
      </c>
      <c r="E64" s="17">
        <v>0</v>
      </c>
      <c r="F64" s="17">
        <f>('[1]Formato Presentacion Marzo'!E53)</f>
        <v>0</v>
      </c>
      <c r="G64" s="17">
        <f>('[1]Formato Presentacion Marzo'!F53)</f>
        <v>0</v>
      </c>
      <c r="H64" s="17">
        <v>0</v>
      </c>
      <c r="I64" s="17">
        <v>0</v>
      </c>
      <c r="J64" s="17"/>
      <c r="K64" s="17">
        <f t="shared" ref="K64:K66" si="16">SUM(D64:J64)</f>
        <v>0</v>
      </c>
      <c r="M64" s="36"/>
    </row>
    <row r="65" spans="1:15" s="37" customFormat="1" ht="30" customHeight="1" x14ac:dyDescent="0.35">
      <c r="A65" s="15" t="s">
        <v>62</v>
      </c>
      <c r="B65" s="16">
        <v>0</v>
      </c>
      <c r="C65" s="16">
        <f t="shared" si="15"/>
        <v>0</v>
      </c>
      <c r="D65" s="17">
        <v>0</v>
      </c>
      <c r="E65" s="17">
        <v>0</v>
      </c>
      <c r="F65" s="17">
        <f>('[1]Formato Presentacion Marzo'!E53)</f>
        <v>0</v>
      </c>
      <c r="G65" s="17">
        <f>('[1]Formato Presentacion Marzo'!F53)</f>
        <v>0</v>
      </c>
      <c r="H65" s="17">
        <v>0</v>
      </c>
      <c r="I65" s="17">
        <v>0</v>
      </c>
      <c r="J65" s="17"/>
      <c r="K65" s="17">
        <f t="shared" si="16"/>
        <v>0</v>
      </c>
      <c r="M65" s="36"/>
    </row>
    <row r="66" spans="1:15" s="37" customFormat="1" ht="31.5" customHeight="1" x14ac:dyDescent="0.35">
      <c r="A66" s="15" t="s">
        <v>63</v>
      </c>
      <c r="B66" s="16">
        <v>0</v>
      </c>
      <c r="C66" s="16">
        <f t="shared" si="15"/>
        <v>0</v>
      </c>
      <c r="D66" s="17">
        <v>0</v>
      </c>
      <c r="E66" s="17">
        <v>0</v>
      </c>
      <c r="F66" s="17">
        <f>('[1]Formato Presentacion Marzo'!E54)</f>
        <v>0</v>
      </c>
      <c r="G66" s="17">
        <f>('[1]Formato Presentacion Marzo'!F54)</f>
        <v>0</v>
      </c>
      <c r="H66" s="17">
        <v>0</v>
      </c>
      <c r="I66" s="17">
        <v>0</v>
      </c>
      <c r="J66" s="17"/>
      <c r="K66" s="17">
        <f t="shared" si="16"/>
        <v>0</v>
      </c>
      <c r="M66" s="36"/>
    </row>
    <row r="67" spans="1:15" s="20" customFormat="1" ht="23.25" x14ac:dyDescent="0.35">
      <c r="A67" s="15"/>
      <c r="B67" s="16"/>
      <c r="C67" s="16"/>
      <c r="D67" s="17"/>
      <c r="E67" s="17"/>
      <c r="F67" s="17"/>
      <c r="G67" s="17"/>
      <c r="H67" s="17"/>
      <c r="I67" s="17"/>
      <c r="J67" s="17"/>
      <c r="K67" s="17"/>
      <c r="L67" s="18"/>
      <c r="M67" s="18"/>
      <c r="O67" s="18"/>
    </row>
    <row r="68" spans="1:15" s="20" customFormat="1" ht="26.25" customHeight="1" x14ac:dyDescent="0.35">
      <c r="A68" s="33" t="s">
        <v>64</v>
      </c>
      <c r="B68" s="34">
        <f t="shared" ref="B68:I68" si="17">SUM(B69:B77)</f>
        <v>71200000</v>
      </c>
      <c r="C68" s="34">
        <f t="shared" si="17"/>
        <v>71200000</v>
      </c>
      <c r="D68" s="35">
        <f t="shared" si="17"/>
        <v>0</v>
      </c>
      <c r="E68" s="35">
        <f t="shared" si="17"/>
        <v>925887</v>
      </c>
      <c r="F68" s="35">
        <f t="shared" si="17"/>
        <v>1312393.3999999999</v>
      </c>
      <c r="G68" s="35">
        <f t="shared" si="17"/>
        <v>273814.42</v>
      </c>
      <c r="H68" s="35">
        <f t="shared" si="17"/>
        <v>2182748</v>
      </c>
      <c r="I68" s="35">
        <f t="shared" si="17"/>
        <v>680618.5</v>
      </c>
      <c r="J68" s="35">
        <f>SUM(J69:J77)</f>
        <v>2722538.49</v>
      </c>
      <c r="K68" s="35">
        <f>SUM(K69:K78)</f>
        <v>8097999.8100000005</v>
      </c>
      <c r="L68" s="18"/>
      <c r="M68" s="19"/>
    </row>
    <row r="69" spans="1:15" s="37" customFormat="1" ht="27.75" customHeight="1" x14ac:dyDescent="0.35">
      <c r="A69" s="15" t="s">
        <v>65</v>
      </c>
      <c r="B69" s="16">
        <v>16000000</v>
      </c>
      <c r="C69" s="16">
        <f t="shared" ref="C69:C77" si="18">+B69</f>
        <v>16000000</v>
      </c>
      <c r="D69" s="17">
        <v>0</v>
      </c>
      <c r="E69" s="17">
        <f>('[1] Detalle Ejecucion Febrero 25 '!F255)</f>
        <v>925887</v>
      </c>
      <c r="F69" s="17">
        <f>('[1]Formato Presentacion Marzo'!E56)</f>
        <v>0</v>
      </c>
      <c r="G69" s="17">
        <f>('[1] Detalle Ejecucion Abril   (2)'!E296)</f>
        <v>0</v>
      </c>
      <c r="H69" s="17">
        <v>0</v>
      </c>
      <c r="I69" s="17">
        <f>('[1]Formato Presentacion Junio'!E59)</f>
        <v>10118.5</v>
      </c>
      <c r="J69" s="17">
        <f>+'[1] Detalle Ejecucion Julio '!E307</f>
        <v>2722538.49</v>
      </c>
      <c r="K69" s="17">
        <f>SUM(D69:J69)</f>
        <v>3658543.99</v>
      </c>
      <c r="M69" s="36"/>
    </row>
    <row r="70" spans="1:15" s="37" customFormat="1" ht="47.25" customHeight="1" x14ac:dyDescent="0.35">
      <c r="A70" s="15" t="s">
        <v>66</v>
      </c>
      <c r="B70" s="16">
        <v>700000</v>
      </c>
      <c r="C70" s="16">
        <f t="shared" si="18"/>
        <v>700000</v>
      </c>
      <c r="D70" s="17"/>
      <c r="E70" s="17">
        <v>0</v>
      </c>
      <c r="F70" s="17">
        <f>('[1]Formato Presentacion Marzo'!E57)</f>
        <v>1056247.5</v>
      </c>
      <c r="G70" s="17">
        <f>('[1] Detalle Ejecucion Abril   (2)'!E303)</f>
        <v>0</v>
      </c>
      <c r="H70" s="17">
        <v>0</v>
      </c>
      <c r="I70" s="17">
        <f>('[1] Detalle Ejecucion Junio'!J288)</f>
        <v>0</v>
      </c>
      <c r="J70" s="17"/>
      <c r="K70" s="17">
        <f>SUM(D70:J70)</f>
        <v>1056247.5</v>
      </c>
      <c r="M70" s="36"/>
    </row>
    <row r="71" spans="1:15" s="37" customFormat="1" ht="23.25" x14ac:dyDescent="0.35">
      <c r="A71" s="15" t="s">
        <v>67</v>
      </c>
      <c r="B71" s="16">
        <v>0</v>
      </c>
      <c r="C71" s="16">
        <f t="shared" si="18"/>
        <v>0</v>
      </c>
      <c r="D71" s="17">
        <v>0</v>
      </c>
      <c r="E71" s="17">
        <v>0</v>
      </c>
      <c r="F71" s="17">
        <f>('[1]Formato Presentacion Marzo'!E58)</f>
        <v>0</v>
      </c>
      <c r="G71" s="17">
        <f>('[1] Detalle Ejecucion Abril   (2)'!E308)</f>
        <v>0</v>
      </c>
      <c r="H71" s="17">
        <v>0</v>
      </c>
      <c r="I71" s="17">
        <f>'[1] Detalle Ejecucion Junio'!J293</f>
        <v>0</v>
      </c>
      <c r="J71" s="17"/>
      <c r="K71" s="17">
        <f t="shared" ref="K71:K75" si="19">SUM(D71:J71)</f>
        <v>0</v>
      </c>
      <c r="M71" s="36"/>
    </row>
    <row r="72" spans="1:15" s="37" customFormat="1" ht="26.25" customHeight="1" x14ac:dyDescent="0.35">
      <c r="A72" s="15" t="s">
        <v>68</v>
      </c>
      <c r="B72" s="16">
        <v>34000000</v>
      </c>
      <c r="C72" s="16">
        <f t="shared" si="18"/>
        <v>34000000</v>
      </c>
      <c r="D72" s="17">
        <v>0</v>
      </c>
      <c r="E72" s="17">
        <v>0</v>
      </c>
      <c r="F72" s="17">
        <f>('[1]Formato Presentacion Marzo'!E59)</f>
        <v>0</v>
      </c>
      <c r="G72" s="17">
        <f>('[1] Detalle Ejecucion Abril   (2)'!E311)</f>
        <v>0</v>
      </c>
      <c r="H72" s="17">
        <v>0</v>
      </c>
      <c r="I72" s="17">
        <f>('[1] Detalle Ejecucion Junio'!J296)</f>
        <v>0</v>
      </c>
      <c r="J72" s="17"/>
      <c r="K72" s="17">
        <f t="shared" si="19"/>
        <v>0</v>
      </c>
      <c r="M72" s="36"/>
    </row>
    <row r="73" spans="1:15" s="37" customFormat="1" ht="26.25" customHeight="1" x14ac:dyDescent="0.35">
      <c r="A73" s="15" t="s">
        <v>69</v>
      </c>
      <c r="B73" s="16">
        <v>12500000</v>
      </c>
      <c r="C73" s="16">
        <f t="shared" si="18"/>
        <v>12500000</v>
      </c>
      <c r="D73" s="17">
        <v>0</v>
      </c>
      <c r="E73" s="17">
        <f>('[1] Detalle Ejecucion Febrero 25 '!F274)</f>
        <v>0</v>
      </c>
      <c r="F73" s="17">
        <f>('[1]Formato Presentacion Marzo'!E60)</f>
        <v>256145.9</v>
      </c>
      <c r="G73" s="17">
        <f>('[1] Detalle Ejecucion Abril   (2)'!E314)</f>
        <v>0</v>
      </c>
      <c r="H73" s="17">
        <v>0</v>
      </c>
      <c r="I73" s="17">
        <f>('[1]Formato Presentacion Junio'!E63)</f>
        <v>670500</v>
      </c>
      <c r="J73" s="17"/>
      <c r="K73" s="17">
        <f>SUM(D73:J73)</f>
        <v>926645.9</v>
      </c>
      <c r="M73" s="36"/>
    </row>
    <row r="74" spans="1:15" s="37" customFormat="1" ht="25.5" customHeight="1" x14ac:dyDescent="0.35">
      <c r="A74" s="15" t="s">
        <v>70</v>
      </c>
      <c r="B74" s="16">
        <v>0</v>
      </c>
      <c r="C74" s="16">
        <f t="shared" si="18"/>
        <v>0</v>
      </c>
      <c r="D74" s="17">
        <v>0</v>
      </c>
      <c r="E74" s="17">
        <f>('[1] Detalle Ejecucion Febrero 25 '!F282)</f>
        <v>0</v>
      </c>
      <c r="F74" s="17">
        <f>('[1]Formato Presentacion Marzo'!E61)</f>
        <v>0</v>
      </c>
      <c r="G74" s="17">
        <f>('[1] Detalle Ejecucion Abril   (2)'!E322)</f>
        <v>0</v>
      </c>
      <c r="H74" s="17">
        <v>0</v>
      </c>
      <c r="I74" s="17">
        <f>('[1] Detalle Ejecucion Junio'!J308)</f>
        <v>0</v>
      </c>
      <c r="J74" s="17"/>
      <c r="K74" s="17">
        <f t="shared" si="19"/>
        <v>0</v>
      </c>
      <c r="M74" s="36"/>
    </row>
    <row r="75" spans="1:15" s="37" customFormat="1" ht="25.5" customHeight="1" x14ac:dyDescent="0.35">
      <c r="A75" s="15" t="s">
        <v>71</v>
      </c>
      <c r="B75" s="16">
        <v>0</v>
      </c>
      <c r="C75" s="16">
        <f t="shared" si="18"/>
        <v>0</v>
      </c>
      <c r="D75" s="17">
        <v>0</v>
      </c>
      <c r="E75" s="17">
        <v>0</v>
      </c>
      <c r="F75" s="17">
        <f>('[1]Formato Presentacion Marzo'!E62)</f>
        <v>0</v>
      </c>
      <c r="G75" s="17">
        <v>0</v>
      </c>
      <c r="H75" s="17">
        <v>0</v>
      </c>
      <c r="I75" s="17">
        <f>('[1] Detalle Ejecucion Junio'!J308)</f>
        <v>0</v>
      </c>
      <c r="J75" s="17"/>
      <c r="K75" s="17">
        <f t="shared" si="19"/>
        <v>0</v>
      </c>
      <c r="M75" s="36"/>
    </row>
    <row r="76" spans="1:15" s="37" customFormat="1" ht="26.25" customHeight="1" x14ac:dyDescent="0.35">
      <c r="A76" s="15" t="s">
        <v>72</v>
      </c>
      <c r="B76" s="16">
        <v>8000000</v>
      </c>
      <c r="C76" s="16">
        <f t="shared" si="18"/>
        <v>8000000</v>
      </c>
      <c r="D76" s="17">
        <v>0</v>
      </c>
      <c r="E76" s="17">
        <f>('[1] Detalle Ejecucion Febrero 25 '!F285)</f>
        <v>0</v>
      </c>
      <c r="F76" s="17">
        <f>('[1]Formato Presentacion Marzo'!E63)</f>
        <v>0</v>
      </c>
      <c r="G76" s="17">
        <f>('[1] Detalle Ejecucion Abril   (2)'!E325)</f>
        <v>273814.42</v>
      </c>
      <c r="H76" s="17">
        <f>('[1] Detalle Ejecucion Mayo  '!E315)</f>
        <v>2182748</v>
      </c>
      <c r="I76" s="17">
        <f>('[1] Detalle Ejecucion Junio'!J311)</f>
        <v>0</v>
      </c>
      <c r="J76" s="17"/>
      <c r="K76" s="17">
        <f>SUM(D76:J76)</f>
        <v>2456562.42</v>
      </c>
      <c r="M76" s="36"/>
    </row>
    <row r="77" spans="1:15" s="37" customFormat="1" ht="30" customHeight="1" x14ac:dyDescent="0.35">
      <c r="A77" s="15" t="s">
        <v>73</v>
      </c>
      <c r="B77" s="16">
        <v>0</v>
      </c>
      <c r="C77" s="16">
        <f t="shared" si="18"/>
        <v>0</v>
      </c>
      <c r="D77" s="17">
        <v>0</v>
      </c>
      <c r="E77" s="17">
        <f>('[1] Detalle Ejecucion Febrero 25 '!F289)</f>
        <v>0</v>
      </c>
      <c r="F77" s="17">
        <f>('[1]Formato Presentacion Marzo'!E64)</f>
        <v>0</v>
      </c>
      <c r="G77" s="17">
        <f>('[1] Detalle Ejecucion Abril   (2)'!E330)</f>
        <v>0</v>
      </c>
      <c r="H77" s="17">
        <v>0</v>
      </c>
      <c r="I77" s="17">
        <f>('[1] Detalle Ejecucion Mayo  '!J334)</f>
        <v>0</v>
      </c>
      <c r="J77" s="17"/>
      <c r="K77" s="17">
        <f>SUM(D77:J77)</f>
        <v>0</v>
      </c>
      <c r="M77" s="36"/>
    </row>
    <row r="78" spans="1:15" s="20" customFormat="1" ht="23.25" x14ac:dyDescent="0.35">
      <c r="A78" s="15"/>
      <c r="B78" s="16"/>
      <c r="C78" s="16"/>
      <c r="D78" s="17"/>
      <c r="E78" s="17"/>
      <c r="F78" s="17"/>
      <c r="G78" s="17"/>
      <c r="H78" s="17"/>
      <c r="I78" s="17"/>
      <c r="J78" s="17"/>
      <c r="K78" s="17"/>
      <c r="L78" s="18"/>
      <c r="M78" s="18"/>
      <c r="O78" s="18"/>
    </row>
    <row r="79" spans="1:15" s="20" customFormat="1" ht="27.75" customHeight="1" x14ac:dyDescent="0.35">
      <c r="A79" s="33" t="s">
        <v>74</v>
      </c>
      <c r="B79" s="34">
        <f t="shared" ref="B79:I79" si="20">SUM(B80:B82)</f>
        <v>33600000</v>
      </c>
      <c r="C79" s="34">
        <f t="shared" si="20"/>
        <v>33600000</v>
      </c>
      <c r="D79" s="35">
        <f t="shared" si="20"/>
        <v>2825097.5</v>
      </c>
      <c r="E79" s="35">
        <f t="shared" si="20"/>
        <v>681935.88</v>
      </c>
      <c r="F79" s="35">
        <f t="shared" si="20"/>
        <v>608025.74</v>
      </c>
      <c r="G79" s="35">
        <f t="shared" si="20"/>
        <v>629178.38</v>
      </c>
      <c r="H79" s="35">
        <f t="shared" si="20"/>
        <v>0</v>
      </c>
      <c r="I79" s="35">
        <f t="shared" si="20"/>
        <v>1925104.5699999998</v>
      </c>
      <c r="J79" s="35">
        <f>+J80</f>
        <v>365450.33</v>
      </c>
      <c r="K79" s="35">
        <f>SUM(K80:K82)</f>
        <v>7034792.4000000004</v>
      </c>
      <c r="L79" s="18"/>
      <c r="M79" s="19"/>
    </row>
    <row r="80" spans="1:15" s="37" customFormat="1" ht="26.25" customHeight="1" x14ac:dyDescent="0.35">
      <c r="A80" s="15" t="s">
        <v>75</v>
      </c>
      <c r="B80" s="16">
        <v>33600000</v>
      </c>
      <c r="C80" s="16">
        <f>+B80</f>
        <v>33600000</v>
      </c>
      <c r="D80" s="17">
        <v>2825097.5</v>
      </c>
      <c r="E80" s="17">
        <f>('[1] Detalle Ejecucion Febrero 25 '!F293)</f>
        <v>681935.88</v>
      </c>
      <c r="F80" s="17">
        <f>('[1]Formato Presentacion Marzo'!E66)</f>
        <v>608025.74</v>
      </c>
      <c r="G80" s="17">
        <f>('[1] Detalle Ejecucion Abril   (2)'!E334)</f>
        <v>629178.38</v>
      </c>
      <c r="H80" s="17">
        <v>0</v>
      </c>
      <c r="I80" s="17">
        <f>('[1]Formato Presentacion Junio'!E69)</f>
        <v>1925104.5699999998</v>
      </c>
      <c r="J80" s="17">
        <f>+'[1] Detalle Ejecucion Julio '!E348</f>
        <v>365450.33</v>
      </c>
      <c r="K80" s="17">
        <f>SUM(D80:J80)</f>
        <v>7034792.4000000004</v>
      </c>
      <c r="M80" s="36"/>
    </row>
    <row r="81" spans="1:15" s="37" customFormat="1" ht="25.5" customHeight="1" x14ac:dyDescent="0.35">
      <c r="A81" s="15" t="s">
        <v>76</v>
      </c>
      <c r="B81" s="16">
        <v>0</v>
      </c>
      <c r="C81" s="16">
        <f>+B81</f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/>
      <c r="K81" s="17">
        <f>SUM(D81:J81)</f>
        <v>0</v>
      </c>
      <c r="M81" s="36"/>
    </row>
    <row r="82" spans="1:15" s="37" customFormat="1" ht="26.25" customHeight="1" x14ac:dyDescent="0.35">
      <c r="A82" s="15" t="s">
        <v>77</v>
      </c>
      <c r="B82" s="16">
        <v>0</v>
      </c>
      <c r="C82" s="16">
        <f>+B82</f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/>
      <c r="K82" s="17">
        <f>SUM(D82:J82)</f>
        <v>0</v>
      </c>
      <c r="M82" s="36"/>
    </row>
    <row r="83" spans="1:15" s="20" customFormat="1" ht="23.25" hidden="1" x14ac:dyDescent="0.35">
      <c r="A83" s="38" t="s">
        <v>78</v>
      </c>
      <c r="B83" s="16">
        <f t="shared" ref="B83:I83" si="21">SUM(B84:B85)</f>
        <v>0</v>
      </c>
      <c r="C83" s="16">
        <f t="shared" si="21"/>
        <v>0</v>
      </c>
      <c r="D83" s="17">
        <f t="shared" si="21"/>
        <v>0</v>
      </c>
      <c r="E83" s="17">
        <f t="shared" si="21"/>
        <v>0</v>
      </c>
      <c r="F83" s="17">
        <f t="shared" si="21"/>
        <v>0</v>
      </c>
      <c r="G83" s="17">
        <f t="shared" si="21"/>
        <v>0</v>
      </c>
      <c r="H83" s="17">
        <f t="shared" si="21"/>
        <v>0</v>
      </c>
      <c r="I83" s="17">
        <f t="shared" si="21"/>
        <v>0</v>
      </c>
      <c r="J83" s="17"/>
      <c r="K83" s="17">
        <f>SUM(K84:K85)</f>
        <v>0</v>
      </c>
      <c r="L83" s="18"/>
      <c r="M83" s="19"/>
    </row>
    <row r="84" spans="1:15" s="37" customFormat="1" ht="23.25" hidden="1" x14ac:dyDescent="0.35">
      <c r="A84" s="15" t="s">
        <v>79</v>
      </c>
      <c r="B84" s="16">
        <v>0</v>
      </c>
      <c r="C84" s="16">
        <f>+B84</f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/>
      <c r="K84" s="17">
        <f>SUM(D84:J84)</f>
        <v>0</v>
      </c>
      <c r="M84" s="36"/>
    </row>
    <row r="85" spans="1:15" s="37" customFormat="1" ht="23.25" hidden="1" x14ac:dyDescent="0.35">
      <c r="A85" s="15" t="s">
        <v>80</v>
      </c>
      <c r="B85" s="16">
        <v>0</v>
      </c>
      <c r="C85" s="16">
        <f>+B85</f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/>
      <c r="K85" s="17">
        <f>SUM(D85:J85)</f>
        <v>0</v>
      </c>
      <c r="M85" s="36"/>
    </row>
    <row r="86" spans="1:15" s="20" customFormat="1" ht="23.25" hidden="1" x14ac:dyDescent="0.35">
      <c r="A86" s="15"/>
      <c r="B86" s="16"/>
      <c r="C86" s="16"/>
      <c r="D86" s="17"/>
      <c r="E86" s="17"/>
      <c r="F86" s="17"/>
      <c r="G86" s="17"/>
      <c r="H86" s="17"/>
      <c r="I86" s="17"/>
      <c r="J86" s="17"/>
      <c r="K86" s="17"/>
      <c r="L86" s="18"/>
      <c r="M86" s="18"/>
      <c r="O86" s="18"/>
    </row>
    <row r="87" spans="1:15" s="20" customFormat="1" ht="26.25" customHeight="1" x14ac:dyDescent="0.35">
      <c r="A87" s="33" t="s">
        <v>81</v>
      </c>
      <c r="B87" s="34">
        <f t="shared" ref="B87:I87" si="22">SUM(B88:B89)</f>
        <v>0</v>
      </c>
      <c r="C87" s="34">
        <f t="shared" si="22"/>
        <v>0</v>
      </c>
      <c r="D87" s="35">
        <f t="shared" si="22"/>
        <v>0</v>
      </c>
      <c r="E87" s="35">
        <f t="shared" si="22"/>
        <v>0</v>
      </c>
      <c r="F87" s="35">
        <f t="shared" si="22"/>
        <v>0</v>
      </c>
      <c r="G87" s="35">
        <f t="shared" si="22"/>
        <v>0</v>
      </c>
      <c r="H87" s="35">
        <f t="shared" si="22"/>
        <v>0</v>
      </c>
      <c r="I87" s="35">
        <f t="shared" si="22"/>
        <v>0</v>
      </c>
      <c r="J87" s="35"/>
      <c r="K87" s="35">
        <f>SUM(K88:K89)</f>
        <v>0</v>
      </c>
      <c r="L87" s="18"/>
      <c r="M87" s="19"/>
    </row>
    <row r="88" spans="1:15" s="37" customFormat="1" ht="27.75" customHeight="1" x14ac:dyDescent="0.35">
      <c r="A88" s="15" t="s">
        <v>82</v>
      </c>
      <c r="B88" s="16">
        <v>0</v>
      </c>
      <c r="C88" s="16">
        <f>+B88</f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/>
      <c r="K88" s="17">
        <f>SUM(D88:J88)</f>
        <v>0</v>
      </c>
      <c r="M88" s="36"/>
    </row>
    <row r="89" spans="1:15" s="37" customFormat="1" ht="27" customHeight="1" x14ac:dyDescent="0.35">
      <c r="A89" s="15" t="s">
        <v>83</v>
      </c>
      <c r="B89" s="16">
        <v>0</v>
      </c>
      <c r="C89" s="16">
        <f>+B89</f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/>
      <c r="K89" s="17">
        <f>SUM(D89:J89)</f>
        <v>0</v>
      </c>
      <c r="M89" s="36"/>
    </row>
    <row r="90" spans="1:15" s="20" customFormat="1" ht="23.25" x14ac:dyDescent="0.35">
      <c r="A90" s="15"/>
      <c r="B90" s="16"/>
      <c r="C90" s="16"/>
      <c r="D90" s="17"/>
      <c r="E90" s="17"/>
      <c r="F90" s="17"/>
      <c r="G90" s="17"/>
      <c r="H90" s="17"/>
      <c r="I90" s="17"/>
      <c r="J90" s="17"/>
      <c r="K90" s="17"/>
      <c r="L90" s="18"/>
      <c r="M90" s="18"/>
      <c r="O90" s="18"/>
    </row>
    <row r="91" spans="1:15" s="20" customFormat="1" ht="27" customHeight="1" x14ac:dyDescent="0.35">
      <c r="A91" s="33" t="s">
        <v>84</v>
      </c>
      <c r="B91" s="34">
        <f t="shared" ref="B91:I91" si="23">SUM(B92:B96)</f>
        <v>0</v>
      </c>
      <c r="C91" s="34">
        <f t="shared" si="23"/>
        <v>0</v>
      </c>
      <c r="D91" s="35">
        <f t="shared" si="23"/>
        <v>0</v>
      </c>
      <c r="E91" s="35">
        <f t="shared" si="23"/>
        <v>0</v>
      </c>
      <c r="F91" s="35">
        <f t="shared" si="23"/>
        <v>0</v>
      </c>
      <c r="G91" s="35">
        <f t="shared" si="23"/>
        <v>0</v>
      </c>
      <c r="H91" s="35">
        <f t="shared" si="23"/>
        <v>0</v>
      </c>
      <c r="I91" s="35">
        <f t="shared" si="23"/>
        <v>0</v>
      </c>
      <c r="J91" s="35"/>
      <c r="K91" s="35">
        <f>SUM(K92:K96)</f>
        <v>0</v>
      </c>
      <c r="L91" s="18"/>
      <c r="M91" s="19"/>
    </row>
    <row r="92" spans="1:15" s="37" customFormat="1" ht="25.5" customHeight="1" x14ac:dyDescent="0.35">
      <c r="A92" s="15" t="s">
        <v>85</v>
      </c>
      <c r="B92" s="16">
        <v>0</v>
      </c>
      <c r="C92" s="16">
        <f>+B92</f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/>
      <c r="K92" s="17">
        <f>SUM(D92:J92)</f>
        <v>0</v>
      </c>
      <c r="M92" s="36"/>
    </row>
    <row r="93" spans="1:15" s="37" customFormat="1" ht="29.25" customHeight="1" x14ac:dyDescent="0.35">
      <c r="A93" s="15" t="s">
        <v>86</v>
      </c>
      <c r="B93" s="16">
        <v>0</v>
      </c>
      <c r="C93" s="16">
        <f>+B93</f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/>
      <c r="K93" s="17">
        <f>SUM(D93:J93)</f>
        <v>0</v>
      </c>
      <c r="M93" s="36"/>
    </row>
    <row r="94" spans="1:15" s="37" customFormat="1" ht="27" customHeight="1" x14ac:dyDescent="0.35">
      <c r="A94" s="15" t="s">
        <v>87</v>
      </c>
      <c r="B94" s="16">
        <v>0</v>
      </c>
      <c r="C94" s="16">
        <f>+B94</f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/>
      <c r="K94" s="17">
        <f>SUM(D94:J94)</f>
        <v>0</v>
      </c>
      <c r="M94" s="36"/>
    </row>
    <row r="95" spans="1:15" s="37" customFormat="1" ht="25.5" customHeight="1" x14ac:dyDescent="0.35">
      <c r="A95" s="15" t="s">
        <v>88</v>
      </c>
      <c r="B95" s="16">
        <v>0</v>
      </c>
      <c r="C95" s="16">
        <f>+B95</f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/>
      <c r="K95" s="17">
        <f>SUM(D95:J95)</f>
        <v>0</v>
      </c>
      <c r="M95" s="36"/>
    </row>
    <row r="96" spans="1:15" s="37" customFormat="1" ht="28.5" customHeight="1" x14ac:dyDescent="0.35">
      <c r="A96" s="15" t="s">
        <v>89</v>
      </c>
      <c r="B96" s="16">
        <v>0</v>
      </c>
      <c r="C96" s="16">
        <f>+B96</f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/>
      <c r="K96" s="17">
        <f>SUM(D96:J96)</f>
        <v>0</v>
      </c>
      <c r="M96" s="36"/>
    </row>
    <row r="97" spans="1:15" s="20" customFormat="1" ht="14.25" customHeight="1" x14ac:dyDescent="0.35">
      <c r="A97" s="15"/>
      <c r="B97" s="16"/>
      <c r="C97" s="16"/>
      <c r="D97" s="17"/>
      <c r="E97" s="17"/>
      <c r="F97" s="17"/>
      <c r="G97" s="17"/>
      <c r="H97" s="17"/>
      <c r="I97" s="17"/>
      <c r="J97" s="17"/>
      <c r="K97" s="17"/>
      <c r="L97" s="18"/>
      <c r="M97" s="18"/>
      <c r="O97" s="18"/>
    </row>
    <row r="98" spans="1:15" s="28" customFormat="1" ht="23.25" x14ac:dyDescent="0.35">
      <c r="A98" s="39" t="s">
        <v>90</v>
      </c>
      <c r="B98" s="40">
        <f>+B22+B29+B40+B49+B59+B68+B79+B83+B87+B91</f>
        <v>3457151536</v>
      </c>
      <c r="C98" s="40">
        <f t="shared" ref="C98:I98" si="24">+C22+C29+C40+C49+C59+C68+C79+C83+C87+C91</f>
        <v>3457151536</v>
      </c>
      <c r="D98" s="41">
        <f t="shared" si="24"/>
        <v>38571339.700000003</v>
      </c>
      <c r="E98" s="41">
        <f t="shared" si="24"/>
        <v>21556366.879999999</v>
      </c>
      <c r="F98" s="41">
        <f t="shared" si="24"/>
        <v>101262526.10000001</v>
      </c>
      <c r="G98" s="41">
        <f t="shared" si="24"/>
        <v>316564133.25999999</v>
      </c>
      <c r="H98" s="41">
        <f t="shared" si="24"/>
        <v>215092883.19</v>
      </c>
      <c r="I98" s="41">
        <f t="shared" si="24"/>
        <v>32564610.889999997</v>
      </c>
      <c r="J98" s="41">
        <f>+J91+J87+J83+J79+J68+J59+J40+J29+J22</f>
        <v>239073644.34999996</v>
      </c>
      <c r="K98" s="41">
        <f>+K22+K29+K40+K49+K59+K68+K79+K83+K87+K91</f>
        <v>964685504.36999989</v>
      </c>
    </row>
    <row r="99" spans="1:15" ht="23.25" x14ac:dyDescent="0.35">
      <c r="A99" s="42"/>
      <c r="B99" s="1"/>
      <c r="C99" s="1"/>
      <c r="D99" s="1"/>
      <c r="E99" s="1"/>
      <c r="F99" s="1"/>
      <c r="G99" s="1"/>
      <c r="H99" s="1"/>
      <c r="I99" s="1"/>
      <c r="J99" s="1"/>
      <c r="K99" s="43"/>
    </row>
    <row r="100" spans="1:15" ht="23.25" x14ac:dyDescent="0.35">
      <c r="A100" s="42"/>
      <c r="B100" s="1"/>
      <c r="C100" s="1"/>
      <c r="D100" s="1"/>
      <c r="E100" s="1"/>
      <c r="F100" s="1"/>
      <c r="G100" s="1"/>
      <c r="H100" s="1"/>
      <c r="I100" s="1"/>
      <c r="J100" s="1"/>
      <c r="K100" s="43"/>
    </row>
    <row r="101" spans="1:15" ht="23.25" x14ac:dyDescent="0.35">
      <c r="A101" s="42"/>
      <c r="B101" s="1"/>
      <c r="C101" s="1"/>
      <c r="D101" s="1"/>
      <c r="E101" s="1"/>
      <c r="F101" s="1"/>
      <c r="G101" s="1"/>
      <c r="H101" s="1"/>
      <c r="I101" s="1"/>
      <c r="J101" s="1"/>
      <c r="K101" s="43"/>
    </row>
    <row r="102" spans="1:15" ht="23.25" x14ac:dyDescent="0.35">
      <c r="A102" s="42"/>
      <c r="B102" s="1"/>
      <c r="C102" s="1"/>
      <c r="D102" s="1"/>
      <c r="E102" s="1"/>
      <c r="F102" s="1"/>
      <c r="G102" s="1"/>
      <c r="H102" s="1"/>
      <c r="I102" s="1"/>
      <c r="J102" s="1"/>
      <c r="K102" s="43"/>
    </row>
    <row r="103" spans="1:15" s="14" customFormat="1" ht="23.25" x14ac:dyDescent="0.35">
      <c r="A103" s="42"/>
      <c r="B103" s="1"/>
      <c r="C103" s="1"/>
      <c r="D103" s="1"/>
      <c r="E103" s="1"/>
      <c r="F103" s="1"/>
      <c r="G103" s="1"/>
      <c r="H103" s="44"/>
      <c r="I103" s="44"/>
      <c r="J103" s="44"/>
      <c r="K103" s="43"/>
    </row>
    <row r="104" spans="1:15" s="14" customFormat="1" ht="23.25" x14ac:dyDescent="0.35">
      <c r="A104" s="44" t="s">
        <v>91</v>
      </c>
      <c r="B104" s="44"/>
      <c r="C104" s="1"/>
      <c r="D104" s="1"/>
      <c r="E104" s="1"/>
      <c r="H104" s="45" t="s">
        <v>92</v>
      </c>
      <c r="I104" s="45"/>
      <c r="J104" s="45"/>
      <c r="K104" s="1"/>
    </row>
    <row r="105" spans="1:15" s="14" customFormat="1" ht="23.25" x14ac:dyDescent="0.35">
      <c r="A105" s="46" t="s">
        <v>93</v>
      </c>
      <c r="B105" s="46"/>
      <c r="C105" s="1"/>
      <c r="D105" s="1"/>
      <c r="E105" s="47" t="s">
        <v>94</v>
      </c>
      <c r="H105" s="46" t="s">
        <v>95</v>
      </c>
      <c r="I105" s="46"/>
      <c r="J105" s="46"/>
      <c r="K105" s="1"/>
    </row>
    <row r="106" spans="1:15" s="14" customFormat="1" ht="23.2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5" s="14" customFormat="1" ht="17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5" s="14" customFormat="1" ht="16.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5" s="14" customFormat="1" ht="23.25" x14ac:dyDescent="0.35">
      <c r="A109" s="1"/>
      <c r="B109" s="1"/>
      <c r="C109" s="44"/>
      <c r="D109" s="44"/>
      <c r="E109" s="44"/>
      <c r="F109" s="44"/>
      <c r="G109" s="1"/>
      <c r="H109" s="1"/>
      <c r="I109" s="1"/>
      <c r="J109" s="1"/>
      <c r="K109" s="1"/>
    </row>
    <row r="110" spans="1:15" s="14" customFormat="1" ht="23.25" x14ac:dyDescent="0.35">
      <c r="A110" s="1"/>
      <c r="B110" s="44" t="s">
        <v>96</v>
      </c>
      <c r="C110" s="44"/>
      <c r="D110" s="44"/>
      <c r="E110" s="44"/>
      <c r="F110" s="44"/>
      <c r="G110" s="44"/>
      <c r="H110" s="1"/>
      <c r="I110" s="1"/>
      <c r="J110" s="1"/>
      <c r="K110" s="1"/>
    </row>
    <row r="111" spans="1:15" s="14" customFormat="1" ht="29.25" customHeight="1" x14ac:dyDescent="0.35">
      <c r="A111" s="48"/>
      <c r="B111" s="49" t="s">
        <v>97</v>
      </c>
      <c r="C111" s="49"/>
      <c r="D111" s="49"/>
      <c r="E111" s="49"/>
      <c r="F111" s="49"/>
      <c r="G111" s="49"/>
      <c r="H111" s="1"/>
      <c r="I111" s="1"/>
      <c r="J111" s="1"/>
      <c r="K111" s="1"/>
    </row>
  </sheetData>
  <mergeCells count="11">
    <mergeCell ref="A105:B105"/>
    <mergeCell ref="H105:J105"/>
    <mergeCell ref="C109:F109"/>
    <mergeCell ref="B110:G110"/>
    <mergeCell ref="B111:G111"/>
    <mergeCell ref="A8:K8"/>
    <mergeCell ref="A9:K9"/>
    <mergeCell ref="A10:K10"/>
    <mergeCell ref="H103:J103"/>
    <mergeCell ref="A104:B104"/>
    <mergeCell ref="H104:J10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D84E918004A044BCE378A5E7129897" ma:contentTypeVersion="16" ma:contentTypeDescription="Crear nuevo documento." ma:contentTypeScope="" ma:versionID="db824bac652649de3f05afceb7c493c1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fe531335b8f6087eb5a1f2c5a50ab010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Props1.xml><?xml version="1.0" encoding="utf-8"?>
<ds:datastoreItem xmlns:ds="http://schemas.openxmlformats.org/officeDocument/2006/customXml" ds:itemID="{07A3EE32-F1F7-409D-B3EB-51CAD41C817D}"/>
</file>

<file path=customXml/itemProps2.xml><?xml version="1.0" encoding="utf-8"?>
<ds:datastoreItem xmlns:ds="http://schemas.openxmlformats.org/officeDocument/2006/customXml" ds:itemID="{D77B134B-BD3A-4B38-B127-CC8C31613CDD}"/>
</file>

<file path=customXml/itemProps3.xml><?xml version="1.0" encoding="utf-8"?>
<ds:datastoreItem xmlns:ds="http://schemas.openxmlformats.org/officeDocument/2006/customXml" ds:itemID="{716C8022-340F-4A8E-8030-CAF253E65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Cuevas</dc:creator>
  <cp:lastModifiedBy>Celia Cuevas</cp:lastModifiedBy>
  <dcterms:created xsi:type="dcterms:W3CDTF">2025-08-20T18:38:07Z</dcterms:created>
  <dcterms:modified xsi:type="dcterms:W3CDTF">2025-08-20T18:41:18Z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MediaServiceImageTags">
    <vt:lpwstr/>
  </property>
</Properties>
</file>