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Documentos Enc. Presupuesto/"/>
    </mc:Choice>
  </mc:AlternateContent>
  <xr:revisionPtr revIDLastSave="0" documentId="8_{B3779040-F498-4159-8CF1-766EC6810346}" xr6:coauthVersionLast="47" xr6:coauthVersionMax="47" xr10:uidLastSave="{00000000-0000-0000-0000-000000000000}"/>
  <bookViews>
    <workbookView xWindow="-120" yWindow="-120" windowWidth="19665" windowHeight="11760" xr2:uid="{FF34DF50-0677-43F5-9F55-7AFD8566F9A9}"/>
  </bookViews>
  <sheets>
    <sheet name="Aplic Financieras Octubre 2 (2)" sheetId="2" r:id="rId1"/>
    <sheet name="Formato Presentacion Octubre" sheetId="1" r:id="rId2"/>
  </sheets>
  <externalReferences>
    <externalReference r:id="rId3"/>
    <externalReference r:id="rId4"/>
  </externalReference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localSheetId="0" hidden="1">{"SALARIOS",#N/A,FALSE,"Hoja3";"SUELDOS EMPLEADOS",#N/A,FALSE,"Hoja4";"SUELDOS EJECUTIVOS",#N/A,FALSE,"Hoja5"}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localSheetId="0" hidden="1">{"'Sheet1'!$A$1:$F$99"}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localSheetId="0" hidden="1">{"'Sheet1'!$A$1:$F$99"}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0">'Aplic Financieras Octubre 2 (2)'!$A$1:$N$114</definedName>
    <definedName name="_xlnm.Print_Area" localSheetId="1">'Formato Presentacion Octubre'!$A$1:$E$96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localSheetId="0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localSheetId="0" hidden="1">{#N/A,#N/A,FALSE,"Aging Summary";#N/A,#N/A,FALSE,"Ratio Analysis";#N/A,#N/A,FALSE,"Test 120 Day Accts";#N/A,#N/A,FALSE,"Tickmarks"}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localSheetId="0" hidden="1">{"'Sheet1'!$A$1:$F$99"}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localSheetId="0" hidden="1">{"'Sheet1'!$A$1:$F$99"}</definedName>
    <definedName name="df" hidden="1">{"'Sheet1'!$A$1:$F$99"}</definedName>
    <definedName name="DF_GRID_1">#REF!</definedName>
    <definedName name="dfaa" hidden="1">#REF!</definedName>
    <definedName name="dfafdfdsa" localSheetId="0" hidden="1">{#N/A,#N/A,FALSE,"Aging Summary";#N/A,#N/A,FALSE,"Ratio Analysis";#N/A,#N/A,FALSE,"Test 120 Day Accts";#N/A,#N/A,FALSE,"Tickmarks"}</definedName>
    <definedName name="dfafdfdsa" hidden="1">{#N/A,#N/A,FALSE,"Aging Summary";#N/A,#N/A,FALSE,"Ratio Analysis";#N/A,#N/A,FALSE,"Test 120 Day Accts";#N/A,#N/A,FALSE,"Tickmarks"}</definedName>
    <definedName name="dggg" localSheetId="0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localSheetId="0" hidden="1">{"'Sheet1'!$A$1:$F$99"}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localSheetId="0" hidden="1">{"'Sheet1'!$A$1:$F$99"}</definedName>
    <definedName name="fjfj" hidden="1">{"'Sheet1'!$A$1:$F$99"}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localSheetId="0" hidden="1">{"'Sheet1'!$A$1:$F$99"}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localSheetId="0" hidden="1">{#N/A,#N/A,FALSE,"Aging Summary";#N/A,#N/A,FALSE,"Ratio Analysis";#N/A,#N/A,FALSE,"Test 120 Day Accts";#N/A,#N/A,FALSE,"Tickmarks"}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localSheetId="0" hidden="1">{#N/A,#N/A,FALSE,"Aging Summary";#N/A,#N/A,FALSE,"Ratio Analysis";#N/A,#N/A,FALSE,"Test 120 Day Accts";#N/A,#N/A,FALSE,"Tickmarks"}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localSheetId="0" hidden="1">{#N/A,#N/A,FALSE,"DailyOutage"}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localSheetId="0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localSheetId="0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localSheetId="0" hidden="1">{#N/A,#N/A,FALSE,"Aging Summary";#N/A,#N/A,FALSE,"Ratio Analysis";#N/A,#N/A,FALSE,"Test 120 Day Accts";#N/A,#N/A,FALSE,"Tickmarks"}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localSheetId="0" hidden="1">{#N/A,#N/A,FALSE,"Aging Summary";#N/A,#N/A,FALSE,"Ratio Analysis";#N/A,#N/A,FALSE,"Test 120 Day Accts";#N/A,#N/A,FALSE,"Tickmarks"}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localSheetId="0" hidden="1">{#N/A,#N/A,FALSE,"Aging Summary";#N/A,#N/A,FALSE,"Ratio Analysis";#N/A,#N/A,FALSE,"Test 120 Day Accts";#N/A,#N/A,FALSE,"Tickmarks"}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localSheetId="0" hidden="1">{"'Sheet1'!$A$1:$F$99"}</definedName>
    <definedName name="pipito" hidden="1">{"'Sheet1'!$A$1:$F$99"}</definedName>
    <definedName name="pipito2" localSheetId="0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localSheetId="0" hidden="1">{#N/A,#N/A,FALSE,"DailyOutage"}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 localSheetId="0">{#N/A,#N/A,FALSE,"Aging Summary";#N/A,#N/A,FALSE,"Ratio Analysis";#N/A,#N/A,FALSE,"Test 120 Day Accts";#N/A,#N/A,FALSE,"Tickmarks"}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localSheetId="0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dgdffsdafsd" localSheetId="0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0">'Aplic Financieras Octubre 2 (2)'!$1:$12</definedName>
    <definedName name="_xlnm.Print_Titles" localSheetId="1">'Formato Presentacion Octubre'!$1:$14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 localSheetId="0">{#N/A,#N/A,TRUE,"AYEPER.XLS"}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localSheetId="0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ráficos." localSheetId="0" hidden="1">{#N/A,#N/A,TRUE,"AYEPER.XLS"}</definedName>
    <definedName name="wrn.Gráficos." hidden="1">{#N/A,#N/A,TRUE,"AYEPER.XLS"}</definedName>
    <definedName name="wrn.Inputs." localSheetId="0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localSheetId="0" hidden="1">{#N/A,#N/A,FALSE,"Resid CPRIV";#N/A,#N/A,FALSE,"Comer_CPRIVKsum";#N/A,#N/A,FALSE,"General (2)";#N/A,#N/A,FALSE,"Oficial";#N/A,#N/A,FALSE,"Resumen";#N/A,#N/A,FALSE,"Escenarios"}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localSheetId="0" hidden="1">{"Rep 1",#N/A,FALSE,"Reports";"Rep 2",#N/A,FALSE,"Reports";"Rep 3",#N/A,FALSE,"Reports";"Rep 4",#N/A,FALSE,"Reports"}</definedName>
    <definedName name="wrn.Report." hidden="1">{"Rep 1",#N/A,FALSE,"Reports";"Rep 2",#N/A,FALSE,"Reports";"Rep 3",#N/A,FALSE,"Reports";"Rep 4",#N/A,FALSE,"Reports"}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tarifas." localSheetId="0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9" i="2" s="1"/>
  <c r="D14" i="2"/>
  <c r="E14" i="2"/>
  <c r="F14" i="2"/>
  <c r="G14" i="2"/>
  <c r="H14" i="2"/>
  <c r="H19" i="2" s="1"/>
  <c r="I14" i="2"/>
  <c r="I19" i="2" s="1"/>
  <c r="J14" i="2"/>
  <c r="J19" i="2" s="1"/>
  <c r="K14" i="2"/>
  <c r="L14" i="2"/>
  <c r="M14" i="2"/>
  <c r="C15" i="2"/>
  <c r="C14" i="2" s="1"/>
  <c r="N15" i="2"/>
  <c r="N14" i="2" s="1"/>
  <c r="C16" i="2"/>
  <c r="N16" i="2"/>
  <c r="B17" i="2"/>
  <c r="D17" i="2"/>
  <c r="E17" i="2"/>
  <c r="G17" i="2"/>
  <c r="H17" i="2"/>
  <c r="I17" i="2"/>
  <c r="J17" i="2"/>
  <c r="K17" i="2"/>
  <c r="L17" i="2"/>
  <c r="C18" i="2"/>
  <c r="C17" i="2" s="1"/>
  <c r="F18" i="2"/>
  <c r="F17" i="2" s="1"/>
  <c r="F19" i="2" s="1"/>
  <c r="N18" i="2"/>
  <c r="N17" i="2" s="1"/>
  <c r="D19" i="2"/>
  <c r="E19" i="2"/>
  <c r="G19" i="2"/>
  <c r="L19" i="2"/>
  <c r="M19" i="2"/>
  <c r="B22" i="2"/>
  <c r="D22" i="2"/>
  <c r="I22" i="2"/>
  <c r="C23" i="2"/>
  <c r="D23" i="2"/>
  <c r="E23" i="2"/>
  <c r="F23" i="2"/>
  <c r="G23" i="2"/>
  <c r="G22" i="2" s="1"/>
  <c r="H23" i="2"/>
  <c r="J23" i="2"/>
  <c r="J22" i="2" s="1"/>
  <c r="K23" i="2"/>
  <c r="L23" i="2"/>
  <c r="L22" i="2" s="1"/>
  <c r="M23" i="2"/>
  <c r="C24" i="2"/>
  <c r="E24" i="2"/>
  <c r="F24" i="2"/>
  <c r="G24" i="2"/>
  <c r="H24" i="2"/>
  <c r="J24" i="2"/>
  <c r="K24" i="2"/>
  <c r="L24" i="2"/>
  <c r="M24" i="2"/>
  <c r="C25" i="2"/>
  <c r="E25" i="2"/>
  <c r="F25" i="2"/>
  <c r="G25" i="2"/>
  <c r="H25" i="2"/>
  <c r="J25" i="2"/>
  <c r="K25" i="2"/>
  <c r="L25" i="2"/>
  <c r="M25" i="2"/>
  <c r="C26" i="2"/>
  <c r="E26" i="2"/>
  <c r="F26" i="2"/>
  <c r="G26" i="2"/>
  <c r="H26" i="2"/>
  <c r="J26" i="2"/>
  <c r="K26" i="2"/>
  <c r="L26" i="2"/>
  <c r="M26" i="2"/>
  <c r="C27" i="2"/>
  <c r="E27" i="2"/>
  <c r="F27" i="2"/>
  <c r="G27" i="2"/>
  <c r="H27" i="2"/>
  <c r="J27" i="2"/>
  <c r="K27" i="2"/>
  <c r="L27" i="2"/>
  <c r="M27" i="2"/>
  <c r="B29" i="2"/>
  <c r="D29" i="2"/>
  <c r="I29" i="2"/>
  <c r="C30" i="2"/>
  <c r="E30" i="2"/>
  <c r="F30" i="2"/>
  <c r="G30" i="2"/>
  <c r="G29" i="2" s="1"/>
  <c r="H30" i="2"/>
  <c r="J30" i="2"/>
  <c r="K30" i="2"/>
  <c r="L30" i="2"/>
  <c r="M30" i="2"/>
  <c r="C31" i="2"/>
  <c r="E31" i="2"/>
  <c r="F31" i="2"/>
  <c r="G31" i="2"/>
  <c r="H31" i="2"/>
  <c r="J31" i="2"/>
  <c r="K31" i="2"/>
  <c r="L31" i="2"/>
  <c r="M31" i="2"/>
  <c r="C32" i="2"/>
  <c r="E32" i="2"/>
  <c r="F32" i="2"/>
  <c r="G32" i="2"/>
  <c r="H32" i="2"/>
  <c r="J32" i="2"/>
  <c r="K32" i="2"/>
  <c r="L32" i="2"/>
  <c r="M32" i="2"/>
  <c r="C33" i="2"/>
  <c r="E33" i="2"/>
  <c r="F33" i="2"/>
  <c r="G33" i="2"/>
  <c r="H33" i="2"/>
  <c r="J33" i="2"/>
  <c r="K33" i="2"/>
  <c r="L33" i="2"/>
  <c r="M33" i="2"/>
  <c r="C34" i="2"/>
  <c r="E34" i="2"/>
  <c r="F34" i="2"/>
  <c r="G34" i="2"/>
  <c r="H34" i="2"/>
  <c r="J34" i="2"/>
  <c r="K34" i="2"/>
  <c r="L34" i="2"/>
  <c r="M34" i="2"/>
  <c r="C35" i="2"/>
  <c r="E35" i="2"/>
  <c r="F35" i="2"/>
  <c r="G35" i="2"/>
  <c r="H35" i="2"/>
  <c r="J35" i="2"/>
  <c r="K35" i="2"/>
  <c r="L35" i="2"/>
  <c r="M35" i="2"/>
  <c r="C36" i="2"/>
  <c r="E36" i="2"/>
  <c r="F36" i="2"/>
  <c r="G36" i="2"/>
  <c r="H36" i="2"/>
  <c r="J36" i="2"/>
  <c r="K36" i="2"/>
  <c r="N36" i="2" s="1"/>
  <c r="L36" i="2"/>
  <c r="M36" i="2"/>
  <c r="C37" i="2"/>
  <c r="E37" i="2"/>
  <c r="F37" i="2"/>
  <c r="G37" i="2"/>
  <c r="H37" i="2"/>
  <c r="J37" i="2"/>
  <c r="K37" i="2"/>
  <c r="L37" i="2"/>
  <c r="M37" i="2"/>
  <c r="C38" i="2"/>
  <c r="E38" i="2"/>
  <c r="F38" i="2"/>
  <c r="G38" i="2"/>
  <c r="H38" i="2"/>
  <c r="J38" i="2"/>
  <c r="K38" i="2"/>
  <c r="M38" i="2"/>
  <c r="B40" i="2"/>
  <c r="C41" i="2"/>
  <c r="E41" i="2"/>
  <c r="F41" i="2"/>
  <c r="G41" i="2"/>
  <c r="H41" i="2"/>
  <c r="J41" i="2"/>
  <c r="K41" i="2"/>
  <c r="L41" i="2"/>
  <c r="M41" i="2"/>
  <c r="C42" i="2"/>
  <c r="E42" i="2"/>
  <c r="F42" i="2"/>
  <c r="G42" i="2"/>
  <c r="H42" i="2"/>
  <c r="J42" i="2"/>
  <c r="K42" i="2"/>
  <c r="L42" i="2"/>
  <c r="M42" i="2"/>
  <c r="C43" i="2"/>
  <c r="D43" i="2"/>
  <c r="E43" i="2"/>
  <c r="F43" i="2"/>
  <c r="G43" i="2"/>
  <c r="H43" i="2"/>
  <c r="J43" i="2"/>
  <c r="K43" i="2"/>
  <c r="L43" i="2"/>
  <c r="M43" i="2"/>
  <c r="C44" i="2"/>
  <c r="E44" i="2"/>
  <c r="F44" i="2"/>
  <c r="G44" i="2"/>
  <c r="H44" i="2"/>
  <c r="J44" i="2"/>
  <c r="K44" i="2"/>
  <c r="N44" i="2" s="1"/>
  <c r="L44" i="2"/>
  <c r="M44" i="2"/>
  <c r="C45" i="2"/>
  <c r="E45" i="2"/>
  <c r="F45" i="2"/>
  <c r="G45" i="2"/>
  <c r="H45" i="2"/>
  <c r="K45" i="2"/>
  <c r="L45" i="2"/>
  <c r="M45" i="2"/>
  <c r="C46" i="2"/>
  <c r="E46" i="2"/>
  <c r="F46" i="2"/>
  <c r="G46" i="2"/>
  <c r="H46" i="2"/>
  <c r="K46" i="2"/>
  <c r="L46" i="2"/>
  <c r="M46" i="2"/>
  <c r="C47" i="2"/>
  <c r="E47" i="2"/>
  <c r="F47" i="2"/>
  <c r="G47" i="2"/>
  <c r="H47" i="2"/>
  <c r="J47" i="2"/>
  <c r="K47" i="2"/>
  <c r="L47" i="2"/>
  <c r="M47" i="2"/>
  <c r="C48" i="2"/>
  <c r="D48" i="2"/>
  <c r="D40" i="2" s="1"/>
  <c r="E48" i="2"/>
  <c r="F48" i="2"/>
  <c r="G48" i="2"/>
  <c r="H48" i="2"/>
  <c r="I48" i="2"/>
  <c r="I40" i="2" s="1"/>
  <c r="J48" i="2"/>
  <c r="K48" i="2"/>
  <c r="L48" i="2"/>
  <c r="M48" i="2"/>
  <c r="B49" i="2"/>
  <c r="D49" i="2"/>
  <c r="I49" i="2"/>
  <c r="J49" i="2"/>
  <c r="K49" i="2"/>
  <c r="L49" i="2"/>
  <c r="C50" i="2"/>
  <c r="F50" i="2"/>
  <c r="G50" i="2"/>
  <c r="H50" i="2"/>
  <c r="H49" i="2" s="1"/>
  <c r="M50" i="2"/>
  <c r="C51" i="2"/>
  <c r="F51" i="2"/>
  <c r="G51" i="2"/>
  <c r="M51" i="2"/>
  <c r="C52" i="2"/>
  <c r="F52" i="2"/>
  <c r="G52" i="2"/>
  <c r="G49" i="2" s="1"/>
  <c r="C53" i="2"/>
  <c r="F53" i="2"/>
  <c r="G53" i="2"/>
  <c r="C54" i="2"/>
  <c r="F54" i="2"/>
  <c r="G54" i="2"/>
  <c r="N54" i="2" s="1"/>
  <c r="C55" i="2"/>
  <c r="F55" i="2"/>
  <c r="N55" i="2" s="1"/>
  <c r="G55" i="2"/>
  <c r="C56" i="2"/>
  <c r="E56" i="2"/>
  <c r="E49" i="2" s="1"/>
  <c r="F56" i="2"/>
  <c r="G56" i="2"/>
  <c r="C57" i="2"/>
  <c r="F57" i="2"/>
  <c r="G57" i="2"/>
  <c r="N58" i="2"/>
  <c r="B59" i="2"/>
  <c r="D59" i="2"/>
  <c r="H59" i="2"/>
  <c r="C60" i="2"/>
  <c r="E60" i="2"/>
  <c r="E59" i="2" s="1"/>
  <c r="F60" i="2"/>
  <c r="G60" i="2"/>
  <c r="H60" i="2"/>
  <c r="I60" i="2"/>
  <c r="I59" i="2" s="1"/>
  <c r="K60" i="2"/>
  <c r="L60" i="2"/>
  <c r="L59" i="2" s="1"/>
  <c r="M60" i="2"/>
  <c r="C61" i="2"/>
  <c r="E61" i="2"/>
  <c r="F61" i="2"/>
  <c r="G61" i="2"/>
  <c r="H61" i="2"/>
  <c r="J61" i="2"/>
  <c r="K61" i="2"/>
  <c r="L61" i="2"/>
  <c r="M61" i="2"/>
  <c r="C62" i="2"/>
  <c r="F62" i="2"/>
  <c r="G62" i="2"/>
  <c r="C63" i="2"/>
  <c r="F63" i="2"/>
  <c r="G63" i="2"/>
  <c r="H63" i="2"/>
  <c r="J63" i="2"/>
  <c r="K63" i="2"/>
  <c r="L63" i="2"/>
  <c r="M63" i="2"/>
  <c r="C64" i="2"/>
  <c r="F64" i="2"/>
  <c r="G64" i="2"/>
  <c r="N64" i="2" s="1"/>
  <c r="C65" i="2"/>
  <c r="F65" i="2"/>
  <c r="N65" i="2" s="1"/>
  <c r="G65" i="2"/>
  <c r="C66" i="2"/>
  <c r="F66" i="2"/>
  <c r="G66" i="2"/>
  <c r="N67" i="2"/>
  <c r="B68" i="2"/>
  <c r="D68" i="2"/>
  <c r="C69" i="2"/>
  <c r="E69" i="2"/>
  <c r="F69" i="2"/>
  <c r="G69" i="2"/>
  <c r="I69" i="2"/>
  <c r="J69" i="2"/>
  <c r="J68" i="2" s="1"/>
  <c r="K69" i="2"/>
  <c r="L69" i="2"/>
  <c r="M69" i="2"/>
  <c r="C70" i="2"/>
  <c r="F70" i="2"/>
  <c r="G70" i="2"/>
  <c r="I70" i="2"/>
  <c r="K70" i="2"/>
  <c r="L70" i="2"/>
  <c r="M70" i="2"/>
  <c r="C71" i="2"/>
  <c r="F71" i="2"/>
  <c r="G71" i="2"/>
  <c r="I71" i="2"/>
  <c r="L71" i="2"/>
  <c r="M71" i="2"/>
  <c r="C72" i="2"/>
  <c r="F72" i="2"/>
  <c r="G72" i="2"/>
  <c r="I72" i="2"/>
  <c r="L72" i="2"/>
  <c r="M72" i="2"/>
  <c r="C73" i="2"/>
  <c r="E73" i="2"/>
  <c r="F73" i="2"/>
  <c r="G73" i="2"/>
  <c r="I73" i="2"/>
  <c r="K73" i="2"/>
  <c r="L73" i="2"/>
  <c r="M73" i="2"/>
  <c r="C74" i="2"/>
  <c r="E74" i="2"/>
  <c r="F74" i="2"/>
  <c r="G74" i="2"/>
  <c r="I74" i="2"/>
  <c r="L74" i="2"/>
  <c r="M74" i="2"/>
  <c r="C75" i="2"/>
  <c r="F75" i="2"/>
  <c r="N75" i="2" s="1"/>
  <c r="I75" i="2"/>
  <c r="C76" i="2"/>
  <c r="E76" i="2"/>
  <c r="F76" i="2"/>
  <c r="G76" i="2"/>
  <c r="H76" i="2"/>
  <c r="H68" i="2" s="1"/>
  <c r="I76" i="2"/>
  <c r="L76" i="2"/>
  <c r="M76" i="2"/>
  <c r="N76" i="2"/>
  <c r="C77" i="2"/>
  <c r="E77" i="2"/>
  <c r="F77" i="2"/>
  <c r="G77" i="2"/>
  <c r="I77" i="2"/>
  <c r="L77" i="2"/>
  <c r="N77" i="2" s="1"/>
  <c r="M77" i="2"/>
  <c r="N78" i="2"/>
  <c r="B79" i="2"/>
  <c r="D79" i="2"/>
  <c r="E79" i="2"/>
  <c r="F79" i="2"/>
  <c r="H79" i="2"/>
  <c r="K79" i="2"/>
  <c r="M79" i="2"/>
  <c r="C80" i="2"/>
  <c r="E80" i="2"/>
  <c r="F80" i="2"/>
  <c r="G80" i="2"/>
  <c r="G79" i="2" s="1"/>
  <c r="I80" i="2"/>
  <c r="I79" i="2" s="1"/>
  <c r="J80" i="2"/>
  <c r="J79" i="2" s="1"/>
  <c r="K80" i="2"/>
  <c r="L80" i="2"/>
  <c r="L79" i="2" s="1"/>
  <c r="M80" i="2"/>
  <c r="C81" i="2"/>
  <c r="N81" i="2"/>
  <c r="C82" i="2"/>
  <c r="N82" i="2"/>
  <c r="B83" i="2"/>
  <c r="D83" i="2"/>
  <c r="E83" i="2"/>
  <c r="F83" i="2"/>
  <c r="G83" i="2"/>
  <c r="H83" i="2"/>
  <c r="I83" i="2"/>
  <c r="C84" i="2"/>
  <c r="N84" i="2"/>
  <c r="C85" i="2"/>
  <c r="N85" i="2"/>
  <c r="B87" i="2"/>
  <c r="D87" i="2"/>
  <c r="E87" i="2"/>
  <c r="F87" i="2"/>
  <c r="G87" i="2"/>
  <c r="H87" i="2"/>
  <c r="I87" i="2"/>
  <c r="C88" i="2"/>
  <c r="C87" i="2" s="1"/>
  <c r="N88" i="2"/>
  <c r="C89" i="2"/>
  <c r="N89" i="2"/>
  <c r="N90" i="2"/>
  <c r="B91" i="2"/>
  <c r="D91" i="2"/>
  <c r="E91" i="2"/>
  <c r="F91" i="2"/>
  <c r="G91" i="2"/>
  <c r="H91" i="2"/>
  <c r="I91" i="2"/>
  <c r="C92" i="2"/>
  <c r="C93" i="2"/>
  <c r="N93" i="2"/>
  <c r="N91" i="2" s="1"/>
  <c r="C94" i="2"/>
  <c r="N94" i="2"/>
  <c r="C95" i="2"/>
  <c r="N95" i="2"/>
  <c r="C96" i="2"/>
  <c r="N96" i="2"/>
  <c r="B98" i="2"/>
  <c r="B21" i="2" s="1"/>
  <c r="C16" i="1"/>
  <c r="C15" i="1" s="1"/>
  <c r="D16" i="1"/>
  <c r="D15" i="1" s="1"/>
  <c r="E17" i="1"/>
  <c r="E18" i="1"/>
  <c r="E19" i="1"/>
  <c r="E20" i="1"/>
  <c r="E16" i="1" s="1"/>
  <c r="E21" i="1"/>
  <c r="C22" i="1"/>
  <c r="D22" i="1"/>
  <c r="E23" i="1"/>
  <c r="E24" i="1"/>
  <c r="E25" i="1"/>
  <c r="E26" i="1"/>
  <c r="E27" i="1"/>
  <c r="E22" i="1" s="1"/>
  <c r="E28" i="1"/>
  <c r="E29" i="1"/>
  <c r="E30" i="1"/>
  <c r="E31" i="1"/>
  <c r="C32" i="1"/>
  <c r="D32" i="1"/>
  <c r="E33" i="1"/>
  <c r="E32" i="1" s="1"/>
  <c r="E34" i="1"/>
  <c r="E35" i="1"/>
  <c r="E36" i="1"/>
  <c r="E37" i="1"/>
  <c r="E38" i="1"/>
  <c r="E39" i="1"/>
  <c r="E40" i="1"/>
  <c r="C41" i="1"/>
  <c r="D41" i="1"/>
  <c r="E42" i="1"/>
  <c r="E41" i="1" s="1"/>
  <c r="E43" i="1"/>
  <c r="E44" i="1"/>
  <c r="E45" i="1"/>
  <c r="E46" i="1"/>
  <c r="E47" i="1"/>
  <c r="E48" i="1"/>
  <c r="E49" i="1"/>
  <c r="C50" i="1"/>
  <c r="D50" i="1"/>
  <c r="E51" i="1"/>
  <c r="E50" i="1" s="1"/>
  <c r="E52" i="1"/>
  <c r="E54" i="1"/>
  <c r="C58" i="1"/>
  <c r="D58" i="1"/>
  <c r="E59" i="1"/>
  <c r="E58" i="1" s="1"/>
  <c r="E60" i="1"/>
  <c r="E61" i="1"/>
  <c r="E62" i="1"/>
  <c r="E63" i="1"/>
  <c r="E64" i="1"/>
  <c r="E65" i="1"/>
  <c r="E66" i="1"/>
  <c r="E67" i="1"/>
  <c r="C68" i="1"/>
  <c r="D68" i="1"/>
  <c r="E68" i="1"/>
  <c r="E69" i="1"/>
  <c r="C73" i="1"/>
  <c r="D73" i="1"/>
  <c r="E73" i="1"/>
  <c r="C76" i="1"/>
  <c r="D76" i="1"/>
  <c r="E76" i="1"/>
  <c r="C79" i="1"/>
  <c r="D79" i="1"/>
  <c r="E79" i="1"/>
  <c r="N74" i="2" l="1"/>
  <c r="K68" i="2"/>
  <c r="M59" i="2"/>
  <c r="C59" i="2"/>
  <c r="F49" i="2"/>
  <c r="N47" i="2"/>
  <c r="E40" i="2"/>
  <c r="N31" i="2"/>
  <c r="N25" i="2"/>
  <c r="H22" i="2"/>
  <c r="L40" i="2"/>
  <c r="N34" i="2"/>
  <c r="C91" i="2"/>
  <c r="N37" i="2"/>
  <c r="N71" i="2"/>
  <c r="N83" i="2"/>
  <c r="N50" i="2"/>
  <c r="M40" i="2"/>
  <c r="C83" i="2"/>
  <c r="N38" i="2"/>
  <c r="F22" i="2"/>
  <c r="N72" i="2"/>
  <c r="G68" i="2"/>
  <c r="N26" i="2"/>
  <c r="F68" i="2"/>
  <c r="N51" i="2"/>
  <c r="J40" i="2"/>
  <c r="N35" i="2"/>
  <c r="L29" i="2"/>
  <c r="M22" i="2"/>
  <c r="M21" i="2" s="1"/>
  <c r="I68" i="2"/>
  <c r="I98" i="2" s="1"/>
  <c r="I21" i="2" s="1"/>
  <c r="C49" i="2"/>
  <c r="N66" i="2"/>
  <c r="N48" i="2"/>
  <c r="K40" i="2"/>
  <c r="N32" i="2"/>
  <c r="C29" i="2"/>
  <c r="E22" i="2"/>
  <c r="N87" i="2"/>
  <c r="C79" i="2"/>
  <c r="E68" i="2"/>
  <c r="N61" i="2"/>
  <c r="H40" i="2"/>
  <c r="J29" i="2"/>
  <c r="N30" i="2"/>
  <c r="N29" i="2" s="1"/>
  <c r="N24" i="2"/>
  <c r="C22" i="2"/>
  <c r="C98" i="2" s="1"/>
  <c r="C21" i="2" s="1"/>
  <c r="C40" i="2"/>
  <c r="F29" i="2"/>
  <c r="J59" i="2"/>
  <c r="N46" i="2"/>
  <c r="M29" i="2"/>
  <c r="N73" i="2"/>
  <c r="N70" i="2"/>
  <c r="M68" i="2"/>
  <c r="M98" i="2" s="1"/>
  <c r="C68" i="2"/>
  <c r="K59" i="2"/>
  <c r="F59" i="2"/>
  <c r="N57" i="2"/>
  <c r="M49" i="2"/>
  <c r="N43" i="2"/>
  <c r="F40" i="2"/>
  <c r="G40" i="2"/>
  <c r="G98" i="2" s="1"/>
  <c r="G21" i="2" s="1"/>
  <c r="N33" i="2"/>
  <c r="N27" i="2"/>
  <c r="K22" i="2"/>
  <c r="K19" i="2"/>
  <c r="H29" i="2"/>
  <c r="H98" i="2"/>
  <c r="H21" i="2" s="1"/>
  <c r="F98" i="2"/>
  <c r="F21" i="2" s="1"/>
  <c r="N19" i="2"/>
  <c r="J98" i="2"/>
  <c r="J21" i="2" s="1"/>
  <c r="C19" i="2"/>
  <c r="L68" i="2"/>
  <c r="L98" i="2" s="1"/>
  <c r="L21" i="2" s="1"/>
  <c r="N62" i="2"/>
  <c r="N60" i="2"/>
  <c r="N56" i="2"/>
  <c r="N53" i="2"/>
  <c r="G59" i="2"/>
  <c r="N23" i="2"/>
  <c r="N80" i="2"/>
  <c r="N79" i="2" s="1"/>
  <c r="N69" i="2"/>
  <c r="N45" i="2"/>
  <c r="N41" i="2"/>
  <c r="E29" i="2"/>
  <c r="D98" i="2"/>
  <c r="N52" i="2"/>
  <c r="K29" i="2"/>
  <c r="K98" i="2" s="1"/>
  <c r="K21" i="2" s="1"/>
  <c r="N63" i="2"/>
  <c r="N42" i="2"/>
  <c r="E15" i="1"/>
  <c r="E98" i="2" l="1"/>
  <c r="E21" i="2" s="1"/>
  <c r="N49" i="2"/>
  <c r="N59" i="2"/>
  <c r="N68" i="2"/>
  <c r="D21" i="2"/>
  <c r="N22" i="2"/>
  <c r="N40" i="2"/>
  <c r="N98" i="2" l="1"/>
  <c r="N21" i="2" s="1"/>
</calcChain>
</file>

<file path=xl/sharedStrings.xml><?xml version="1.0" encoding="utf-8"?>
<sst xmlns="http://schemas.openxmlformats.org/spreadsheetml/2006/main" count="257" uniqueCount="251">
  <si>
    <t>Presidente</t>
  </si>
  <si>
    <t>José E. Florentino</t>
  </si>
  <si>
    <t>Directora Administrativa Financiera</t>
  </si>
  <si>
    <t xml:space="preserve">  Encargado División de Presupuesto</t>
  </si>
  <si>
    <t>Marleny Medrano</t>
  </si>
  <si>
    <t>Claudio Marte</t>
  </si>
  <si>
    <t>Disminución de Depósitos Fondos de Terceros</t>
  </si>
  <si>
    <t>4.3.5</t>
  </si>
  <si>
    <t>Disminución de Fondos de Terceros</t>
  </si>
  <si>
    <t>Incremento de Activos Financieros No Corrientes</t>
  </si>
  <si>
    <t>4.1.2</t>
  </si>
  <si>
    <t>Incremento de los Activos Financieros Corrientes</t>
  </si>
  <si>
    <t>4.1.1</t>
  </si>
  <si>
    <t>Aplicaciones Financieras</t>
  </si>
  <si>
    <t>4.1</t>
  </si>
  <si>
    <t>Intereses de la Deuda Pública Externa</t>
  </si>
  <si>
    <t>2.9.2</t>
  </si>
  <si>
    <t>Intereses de la Deuda Pública Interna</t>
  </si>
  <si>
    <t>2.9.1</t>
  </si>
  <si>
    <t>Gastos Financieros</t>
  </si>
  <si>
    <t>2.9</t>
  </si>
  <si>
    <t>Adquisición de Títulos Valores Representativos de Deuda</t>
  </si>
  <si>
    <t>2.8.2</t>
  </si>
  <si>
    <t>Concesión de Préstamos</t>
  </si>
  <si>
    <t>2.8.1</t>
  </si>
  <si>
    <t>Adquisición de Activos Financieros con Fines de Política</t>
  </si>
  <si>
    <t>2.8</t>
  </si>
  <si>
    <t>Gastos de Inversión</t>
  </si>
  <si>
    <t>2.7.4</t>
  </si>
  <si>
    <t>Construcciones en Bienes Concesionados</t>
  </si>
  <si>
    <t>2.7.3</t>
  </si>
  <si>
    <t>Infraestructura</t>
  </si>
  <si>
    <t>2.7.2</t>
  </si>
  <si>
    <t>Obras en Edificaciones</t>
  </si>
  <si>
    <t>2.7.1</t>
  </si>
  <si>
    <t>Obras</t>
  </si>
  <si>
    <t>2.7</t>
  </si>
  <si>
    <t>Edificios, Estructuras, Tierras, Terrenos y Obj de Valor</t>
  </si>
  <si>
    <t>2.6.9</t>
  </si>
  <si>
    <t>Bienes Intangibles</t>
  </si>
  <si>
    <t>2.6.8</t>
  </si>
  <si>
    <t>Activos Biológicos</t>
  </si>
  <si>
    <t>2.6.7</t>
  </si>
  <si>
    <t>Equipos de Defensa y Seguridad</t>
  </si>
  <si>
    <t>2.6.6</t>
  </si>
  <si>
    <t>Maquinaria, Otros Equipos y Herramientas</t>
  </si>
  <si>
    <t>2.6.5</t>
  </si>
  <si>
    <t>Vehículos y Equipo de Transporte, Tracción y Elevación</t>
  </si>
  <si>
    <t>2.6.4</t>
  </si>
  <si>
    <t>Equipo e Instrumental, Científico y de Laboratorio</t>
  </si>
  <si>
    <t>2.6.3</t>
  </si>
  <si>
    <t>Mobiliario y Eq de Audio, Audiovisual, Rec y Educac.</t>
  </si>
  <si>
    <t>2.6.2</t>
  </si>
  <si>
    <t>Mobiliario y Equipo</t>
  </si>
  <si>
    <t>2.6.1</t>
  </si>
  <si>
    <t>Bienes Muebles, Inmuebles e Intangibles</t>
  </si>
  <si>
    <t>2.6</t>
  </si>
  <si>
    <t>Transferencias de Capital a Otras Instituciones Públicas</t>
  </si>
  <si>
    <t>2.5.9</t>
  </si>
  <si>
    <t>Transferencias de Capital al Sector Externo</t>
  </si>
  <si>
    <t>2.5.6</t>
  </si>
  <si>
    <t>Transferencias de Capital a Instituciones Públicas Financieras</t>
  </si>
  <si>
    <t>2.5.5</t>
  </si>
  <si>
    <t>Transferencias de Capital a Empresas Púb. no Financ.</t>
  </si>
  <si>
    <t>2.5.4</t>
  </si>
  <si>
    <t>Transferencias de Capital a Gobiernos Generales Locales</t>
  </si>
  <si>
    <t>2.5.3</t>
  </si>
  <si>
    <t>Transferencias de Capital al Gobierno General Nacional</t>
  </si>
  <si>
    <t>2.5.2</t>
  </si>
  <si>
    <t>Transferencias de Capital al Sector Privado</t>
  </si>
  <si>
    <t>2.5.1</t>
  </si>
  <si>
    <t>Transferencias de Capital</t>
  </si>
  <si>
    <t>2.5</t>
  </si>
  <si>
    <t>Transferencias Corrientes a Otras Instituciones Públicas</t>
  </si>
  <si>
    <t>2.4.9</t>
  </si>
  <si>
    <t>Transferencias Corrientes Sector Externo</t>
  </si>
  <si>
    <t>2.4.7</t>
  </si>
  <si>
    <t>Subvenciones</t>
  </si>
  <si>
    <t>2.4.6</t>
  </si>
  <si>
    <t>Transferencias Corrientes a Instituc. Públicas Financ.</t>
  </si>
  <si>
    <t>2.4.5</t>
  </si>
  <si>
    <t>Transferencias Corrientes a Empresas Púb. no Financ.</t>
  </si>
  <si>
    <t>2.4.4</t>
  </si>
  <si>
    <t>Transferencias Corrientes a Gob. Generales Locales</t>
  </si>
  <si>
    <t>2.4.3</t>
  </si>
  <si>
    <t>Transferencias Corrientes al Gobierno General Nacional</t>
  </si>
  <si>
    <t>2.4.2</t>
  </si>
  <si>
    <t>Transferencias Corrientes al Sector Privado</t>
  </si>
  <si>
    <t>2.4.1</t>
  </si>
  <si>
    <t>Transferencias corrientes</t>
  </si>
  <si>
    <t>2.4</t>
  </si>
  <si>
    <t>Productos y Útiles Varios</t>
  </si>
  <si>
    <t>2.3.9</t>
  </si>
  <si>
    <t>Combustibles, Lubricantes, Product. Quim. Y Conexos</t>
  </si>
  <si>
    <t>2.3.7</t>
  </si>
  <si>
    <t>Productos de Minerales, Metálicos y no Metálicos</t>
  </si>
  <si>
    <t>2.3.6</t>
  </si>
  <si>
    <t>Cuero, Caucho y Plástico</t>
  </si>
  <si>
    <t>2.3.5</t>
  </si>
  <si>
    <t>Productos Farmacéuticos</t>
  </si>
  <si>
    <t>2.3.4</t>
  </si>
  <si>
    <t>Papel, Cartón e Impresos</t>
  </si>
  <si>
    <t>2.3.3</t>
  </si>
  <si>
    <t>Textiles y Vestuarios</t>
  </si>
  <si>
    <t>2.3.2</t>
  </si>
  <si>
    <t>Alimentos y Bebidas para Personas</t>
  </si>
  <si>
    <t>2.3.1</t>
  </si>
  <si>
    <t>Materiales y Suministros</t>
  </si>
  <si>
    <t>2.3</t>
  </si>
  <si>
    <t xml:space="preserve">Otras Contrataciones de Servicios </t>
  </si>
  <si>
    <t>2.2.9</t>
  </si>
  <si>
    <t>Servicios no Incluídos en Conceptos Anteriores</t>
  </si>
  <si>
    <t>2.2.8</t>
  </si>
  <si>
    <t>Servicios de Conservación, Reparaciones Menores e Instalaciones Temporales</t>
  </si>
  <si>
    <t>2.2.7</t>
  </si>
  <si>
    <t>Seguros</t>
  </si>
  <si>
    <t>2.2.6</t>
  </si>
  <si>
    <t>Alquileres y Rentas</t>
  </si>
  <si>
    <t>2.2.5</t>
  </si>
  <si>
    <t>Transporte y Almacenaje</t>
  </si>
  <si>
    <t>2.2.4</t>
  </si>
  <si>
    <t xml:space="preserve">Viáticos </t>
  </si>
  <si>
    <t>2.2.3</t>
  </si>
  <si>
    <t>Publicidad, Impresión y Encuadernación</t>
  </si>
  <si>
    <t>2.2.2</t>
  </si>
  <si>
    <t>Servicios Básicos</t>
  </si>
  <si>
    <t>2.2.1</t>
  </si>
  <si>
    <t>Contratación de Servicios</t>
  </si>
  <si>
    <t>2.2</t>
  </si>
  <si>
    <t>Contribuciones a la Seguridad Social</t>
  </si>
  <si>
    <t>2.1.5</t>
  </si>
  <si>
    <t>Gratificaciones y Bonificaciones</t>
  </si>
  <si>
    <t>2.1.4</t>
  </si>
  <si>
    <t xml:space="preserve">Dietas y Gastos de Representación </t>
  </si>
  <si>
    <t>2.1.3</t>
  </si>
  <si>
    <t>Sobresueldos</t>
  </si>
  <si>
    <t>2.1.2</t>
  </si>
  <si>
    <t>Remuneraciones</t>
  </si>
  <si>
    <t>2.1.1</t>
  </si>
  <si>
    <t>Remuneraciones y Contribuciones</t>
  </si>
  <si>
    <t>2.1</t>
  </si>
  <si>
    <t>Gastos</t>
  </si>
  <si>
    <t>2</t>
  </si>
  <si>
    <t>Octubre</t>
  </si>
  <si>
    <t>Presupuesto Vigente</t>
  </si>
  <si>
    <t>Presupuesto Aprobado</t>
  </si>
  <si>
    <t>Concepto de Cuenta</t>
  </si>
  <si>
    <t>No. Cta.</t>
  </si>
  <si>
    <t>En RD$</t>
  </si>
  <si>
    <t>Año 2025</t>
  </si>
  <si>
    <t>Reporte de Ejecución Presupuestaria del 1 al 31 de octubre</t>
  </si>
  <si>
    <t>Fondo Patrimonial de las Empresas Reformadas</t>
  </si>
  <si>
    <t xml:space="preserve">  </t>
  </si>
  <si>
    <t xml:space="preserve">                                                                                  Presidente</t>
  </si>
  <si>
    <t xml:space="preserve">                                                                                      José E. Florentino</t>
  </si>
  <si>
    <t xml:space="preserve">                                                                                      Directora Administrativa y Financiera</t>
  </si>
  <si>
    <t xml:space="preserve">                        </t>
  </si>
  <si>
    <t xml:space="preserve">   Encargado División de Presupuesto</t>
  </si>
  <si>
    <t xml:space="preserve">                        Marleny Medrano</t>
  </si>
  <si>
    <t xml:space="preserve">                                </t>
  </si>
  <si>
    <t xml:space="preserve">   Claudio Marte</t>
  </si>
  <si>
    <t>Total Gastos</t>
  </si>
  <si>
    <t>4.3.5 - Disminución de Depósitos Fondos de Terceros</t>
  </si>
  <si>
    <t>4.3 - Disminución de Fondos de Terceros</t>
  </si>
  <si>
    <t>4.1.2 - Incremento de los Activos Financieros No Corrientes</t>
  </si>
  <si>
    <t>4.1.1 - Incremento de los Activos Finacieros Corrientes</t>
  </si>
  <si>
    <t>4.1 Incremento de los Activos Financieros Corr.</t>
  </si>
  <si>
    <t>4.1 Aplicaciones Financieras</t>
  </si>
  <si>
    <t>2.9.2 - Intereses de la Deuda Pública Externa</t>
  </si>
  <si>
    <t>2.9.1 - Intereses de la Deuda Pública Interna</t>
  </si>
  <si>
    <t>2.9 - Gastos Financieros</t>
  </si>
  <si>
    <t>2.8.2 - Adquisición de Títulos de Valores Representativos de Deuda</t>
  </si>
  <si>
    <t>2.8.1 - Concesión de Préstamos</t>
  </si>
  <si>
    <t>2.8 - Adquisición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</si>
  <si>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</si>
  <si>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</si>
  <si>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</si>
  <si>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</si>
  <si>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</si>
  <si>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</si>
  <si>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</si>
  <si>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</si>
  <si>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Maquinarias, Otros Equipos y Herramientas</t>
  </si>
  <si>
    <t>2.6.4 - Vehículos y Equipos de Transporte, Tracción y Elevación</t>
  </si>
  <si>
    <t>2.6.3 - Equipo e Intrumental, Científico y Laboratorio</t>
  </si>
  <si>
    <t>2.6.2 - Mobiliario y Equipo de Audio,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</si>
  <si>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</si>
  <si>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</si>
  <si>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</si>
  <si>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 xml:space="preserve">2.5.6 - Transferencias de Capital al Sector Externo </t>
  </si>
  <si>
    <t>2.5.5 - Transferencias de Capital a Instituciones Públicas Financieras</t>
  </si>
  <si>
    <t>2.5.4 - Transferencias de Capital a Empresas Públicas No Financieras</t>
  </si>
  <si>
    <t>2.5.3 - Transferencias de Capital a Gobiernos Generales Locales</t>
  </si>
  <si>
    <t>2.5.2 - Transferencias de Capital al Gobierno General Nacional</t>
  </si>
  <si>
    <t>2.5.1 - Transferencias de Capital Al Sector Privado</t>
  </si>
  <si>
    <t>2.5 - Transferencias de Capital</t>
  </si>
  <si>
    <t>2.4.9 Transferencias Corrientes a Otras Instituciones Públicas</t>
  </si>
  <si>
    <t>2.4.7 Transferencias Corrientes al Sector Externo</t>
  </si>
  <si>
    <t>2.4.6 Subvenciones</t>
  </si>
  <si>
    <t>2.4.5 Transferencias Corrientes a Instituciones Públicas Financieras</t>
  </si>
  <si>
    <t>2.4.4 Transferencias Corrientes a Empresas Públicas no Financieras</t>
  </si>
  <si>
    <t>2.4.3 Transferencias Corrientes a Gobiernos Generales Locales</t>
  </si>
  <si>
    <t>2.4.2 - Transferencias Corrientes al Gobierno General Nacional</t>
  </si>
  <si>
    <t>2.4.1 - Transferencias Corrientes al Sector Privado</t>
  </si>
  <si>
    <t>2.4 - Transferencias Corrientes</t>
  </si>
  <si>
    <t>2.3.9 - Productos y Útiles Varios</t>
  </si>
  <si>
    <t>2.3.7 - Combustibles, Lubricantes y Productos Químicos y Conexos</t>
  </si>
  <si>
    <t>2.3.6 - Productos de Minerales, Metálicos y No Metálicos</t>
  </si>
  <si>
    <t>2.3.5 - Cuero, Caucho y Plástico</t>
  </si>
  <si>
    <t>2.3.4 - Productos Farmacéuticos</t>
  </si>
  <si>
    <t>2.3.3 - Papel, Cartón e Impresos</t>
  </si>
  <si>
    <t>2.3.2 - Textiles y Vestuarios</t>
  </si>
  <si>
    <t>2.3.1 - Alimentos y Bebidas para Personas</t>
  </si>
  <si>
    <t>2.3 - Materiales y Suministros</t>
  </si>
  <si>
    <t>2.2.9 - Otras Contrataciones de Servicios</t>
  </si>
  <si>
    <t>2.2.8 - Servicios no Incluídos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</si>
  <si>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</si>
  <si>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</si>
  <si>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</si>
  <si>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</si>
  <si>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</si>
  <si>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</si>
  <si>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</si>
  <si>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</si>
  <si>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 xml:space="preserve">2.1.5 -Contribuciones a la Seguridad Social </t>
  </si>
  <si>
    <t>2.1.4 - Gratificaciones y Bonificaciones</t>
  </si>
  <si>
    <t>2.1.3 - Dietas y Gastos de Representación</t>
  </si>
  <si>
    <t>2.1.2 - Sobresueldos</t>
  </si>
  <si>
    <t>2.1.1 - Remuneraciones</t>
  </si>
  <si>
    <t>2.1- Remuneraciones y Contribuciones</t>
  </si>
  <si>
    <t>2 - GASTOS:</t>
  </si>
  <si>
    <t>TOTAL INGRESOS</t>
  </si>
  <si>
    <t>1.6.4.1- Otros Ingresos Diversos</t>
  </si>
  <si>
    <t>1.6.4- Otros Ingresos</t>
  </si>
  <si>
    <t>1.6.1.2- Intereses</t>
  </si>
  <si>
    <t>1.6.1.1- Dividendos</t>
  </si>
  <si>
    <t>1.6.1 Renta de la Propiedad</t>
  </si>
  <si>
    <t>1 - INGRESOS:</t>
  </si>
  <si>
    <t>Total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</si>
  <si>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</si>
  <si>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</si>
  <si>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</si>
  <si>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</si>
  <si>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</si>
  <si>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</si>
  <si>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</si>
  <si>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</si>
  <si>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</si>
  <si>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Detalle </t>
  </si>
  <si>
    <t xml:space="preserve"> Ejecución de Ingresos y Gastos y Aplicaciones Financieras </t>
  </si>
  <si>
    <t xml:space="preserve"> FONDO PATRIMONIAL DE LAS EMPRESAS REFORMADAS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</si>
</sst>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u val="singleAccounting"/>
      <sz val="22"/>
      <color theme="1"/>
      <name val="Arial"/>
      <family val="2"/>
    </font>
    <font>
      <b/>
      <sz val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Protection="1">
      <protection locked="0"/>
    </xf>
    <xf numFmtId="43" fontId="1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43" fontId="1" fillId="0" borderId="0" xfId="1" applyFont="1" applyAlignment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43" fontId="4" fillId="0" borderId="0" xfId="0" applyNumberFormat="1" applyFont="1"/>
    <xf numFmtId="43" fontId="1" fillId="0" borderId="0" xfId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5" fillId="0" borderId="0" xfId="0" applyNumberFormat="1" applyFont="1"/>
    <xf numFmtId="43" fontId="2" fillId="3" borderId="0" xfId="1" applyFont="1" applyFill="1" applyAlignment="1">
      <alignment horizontal="left"/>
    </xf>
    <xf numFmtId="164" fontId="2" fillId="3" borderId="0" xfId="1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2" fillId="3" borderId="0" xfId="0" applyNumberFormat="1" applyFont="1" applyFill="1" applyAlignment="1">
      <alignment horizontal="left" wrapText="1"/>
    </xf>
    <xf numFmtId="43" fontId="1" fillId="0" borderId="0" xfId="0" applyNumberFormat="1" applyFont="1"/>
    <xf numFmtId="43" fontId="2" fillId="0" borderId="0" xfId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43" fontId="2" fillId="4" borderId="1" xfId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0" applyNumberFormat="1" applyFont="1"/>
    <xf numFmtId="43" fontId="10" fillId="0" borderId="0" xfId="1" applyFont="1"/>
    <xf numFmtId="0" fontId="12" fillId="0" borderId="0" xfId="0" applyFont="1"/>
    <xf numFmtId="43" fontId="11" fillId="5" borderId="4" xfId="1" applyFont="1" applyFill="1" applyBorder="1" applyAlignment="1">
      <alignment horizontal="left" wrapText="1"/>
    </xf>
    <xf numFmtId="164" fontId="11" fillId="5" borderId="4" xfId="1" applyNumberFormat="1" applyFont="1" applyFill="1" applyBorder="1" applyAlignment="1">
      <alignment horizontal="left" wrapText="1"/>
    </xf>
    <xf numFmtId="0" fontId="11" fillId="5" borderId="4" xfId="0" applyFont="1" applyFill="1" applyBorder="1" applyAlignment="1">
      <alignment horizontal="center" wrapText="1"/>
    </xf>
    <xf numFmtId="0" fontId="13" fillId="0" borderId="0" xfId="0" applyFont="1"/>
    <xf numFmtId="43" fontId="10" fillId="0" borderId="4" xfId="1" applyFont="1" applyBorder="1" applyAlignment="1">
      <alignment horizontal="left" wrapText="1"/>
    </xf>
    <xf numFmtId="164" fontId="10" fillId="0" borderId="4" xfId="1" applyNumberFormat="1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4" fillId="0" borderId="0" xfId="0" applyFont="1"/>
    <xf numFmtId="43" fontId="10" fillId="5" borderId="4" xfId="1" applyFont="1" applyFill="1" applyBorder="1" applyAlignment="1">
      <alignment horizontal="left" wrapText="1"/>
    </xf>
    <xf numFmtId="164" fontId="10" fillId="5" borderId="4" xfId="1" applyNumberFormat="1" applyFont="1" applyFill="1" applyBorder="1" applyAlignment="1">
      <alignment horizontal="left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3" fontId="11" fillId="0" borderId="4" xfId="1" applyFont="1" applyBorder="1" applyAlignment="1">
      <alignment horizontal="left" vertical="center" wrapText="1"/>
    </xf>
    <xf numFmtId="164" fontId="11" fillId="0" borderId="4" xfId="1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43" fontId="11" fillId="0" borderId="4" xfId="1" applyFont="1" applyBorder="1" applyAlignment="1">
      <alignment horizontal="left" wrapText="1"/>
    </xf>
    <xf numFmtId="164" fontId="11" fillId="0" borderId="4" xfId="1" applyNumberFormat="1" applyFont="1" applyBorder="1" applyAlignment="1">
      <alignment horizontal="left" wrapText="1"/>
    </xf>
    <xf numFmtId="0" fontId="11" fillId="0" borderId="4" xfId="0" applyFont="1" applyBorder="1" applyAlignment="1">
      <alignment horizontal="center" wrapText="1"/>
    </xf>
    <xf numFmtId="43" fontId="15" fillId="0" borderId="4" xfId="1" applyFont="1" applyBorder="1" applyAlignment="1">
      <alignment horizontal="left" wrapText="1"/>
    </xf>
    <xf numFmtId="164" fontId="15" fillId="0" borderId="4" xfId="1" applyNumberFormat="1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43" fontId="10" fillId="0" borderId="5" xfId="1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1006216</xdr:colOff>
      <xdr:row>0</xdr:row>
      <xdr:rowOff>211467</xdr:rowOff>
    </xdr:from>
    <xdr:ext cx="4797686" cy="1915474"/>
    <xdr:pic>
      <xdr:nvPicPr>
        <xdr:cNvPr id="2" name="Imagen 1" descr="Logo-presidencia - Gabinete de Política Social">
          <a:extLst>
            <a:ext uri="{FF2B5EF4-FFF2-40B4-BE49-F238E27FC236}">
              <a16:creationId xmlns:a16="http://schemas.microsoft.com/office/drawing/2014/main" id="{52534AD4-0E2E-430D-BD79-70C323FD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166" y="163842"/>
          <a:ext cx="4797686" cy="191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2718</xdr:colOff>
      <xdr:row>0</xdr:row>
      <xdr:rowOff>207064</xdr:rowOff>
    </xdr:from>
    <xdr:ext cx="4221739" cy="1337840"/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D25215A7-02D8-430F-BD32-6677DC45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" y="159439"/>
          <a:ext cx="4221739" cy="133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571810</xdr:colOff>
      <xdr:row>105</xdr:row>
      <xdr:rowOff>285751</xdr:rowOff>
    </xdr:from>
    <xdr:to>
      <xdr:col>12</xdr:col>
      <xdr:colOff>1119497</xdr:colOff>
      <xdr:row>105</xdr:row>
      <xdr:rowOff>310491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372F53D-6180-4DE3-B147-D39D90C74528}"/>
            </a:ext>
          </a:extLst>
        </xdr:cNvPr>
        <xdr:cNvSpPr>
          <a:spLocks noChangeShapeType="1"/>
        </xdr:cNvSpPr>
      </xdr:nvSpPr>
      <xdr:spPr bwMode="auto">
        <a:xfrm>
          <a:off x="6667810" y="17164051"/>
          <a:ext cx="125253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597787</xdr:colOff>
      <xdr:row>112</xdr:row>
      <xdr:rowOff>11131</xdr:rowOff>
    </xdr:from>
    <xdr:to>
      <xdr:col>6</xdr:col>
      <xdr:colOff>1772021</xdr:colOff>
      <xdr:row>112</xdr:row>
      <xdr:rowOff>11132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7954CAEB-799D-45E6-8447-69C11D85D65E}"/>
            </a:ext>
          </a:extLst>
        </xdr:cNvPr>
        <xdr:cNvSpPr>
          <a:spLocks noChangeShapeType="1"/>
        </xdr:cNvSpPr>
      </xdr:nvSpPr>
      <xdr:spPr bwMode="auto">
        <a:xfrm flipV="1">
          <a:off x="3036187" y="18146731"/>
          <a:ext cx="1231384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2276104</xdr:colOff>
      <xdr:row>106</xdr:row>
      <xdr:rowOff>12370</xdr:rowOff>
    </xdr:from>
    <xdr:to>
      <xdr:col>0</xdr:col>
      <xdr:colOff>6902531</xdr:colOff>
      <xdr:row>106</xdr:row>
      <xdr:rowOff>12370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B4CD4D5-FC92-4105-B8DE-15E693A2A69A}"/>
            </a:ext>
          </a:extLst>
        </xdr:cNvPr>
        <xdr:cNvSpPr>
          <a:spLocks noChangeShapeType="1"/>
        </xdr:cNvSpPr>
      </xdr:nvSpPr>
      <xdr:spPr bwMode="auto">
        <a:xfrm flipV="1">
          <a:off x="609229" y="1717642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60736</xdr:rowOff>
    </xdr:from>
    <xdr:ext cx="2389643" cy="535441"/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A59BB883-A9C0-4A5C-86BA-418E2BFD1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661"/>
          <a:ext cx="2389643" cy="5354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2586540</xdr:colOff>
      <xdr:row>1</xdr:row>
      <xdr:rowOff>174381</xdr:rowOff>
    </xdr:from>
    <xdr:ext cx="2732696" cy="1153479"/>
    <xdr:pic>
      <xdr:nvPicPr>
        <xdr:cNvPr id="3" name="Imagen 2">
          <a:extLst>
            <a:ext uri="{FF2B5EF4-FFF2-40B4-BE49-F238E27FC236}">
              <a16:creationId xmlns:a16="http://schemas.microsoft.com/office/drawing/2014/main" id="{70FE5DD4-76CE-4950-AABD-C4E936D4E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9740" y="326781"/>
          <a:ext cx="2732696" cy="1153479"/>
        </a:xfrm>
        <a:prstGeom prst="rect">
          <a:avLst/>
        </a:prstGeom>
      </xdr:spPr>
    </xdr:pic>
    <xdr:clientData/>
  </xdr:oneCellAnchor>
  <xdr:twoCellAnchor>
    <xdr:from>
      <xdr:col>1</xdr:col>
      <xdr:colOff>180975</xdr:colOff>
      <xdr:row>67</xdr:row>
      <xdr:rowOff>0</xdr:rowOff>
    </xdr:from>
    <xdr:to>
      <xdr:col>1</xdr:col>
      <xdr:colOff>190501</xdr:colOff>
      <xdr:row>67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BE3D9EC6-E7F9-4373-BBFB-2A2BCE4601C3}"/>
            </a:ext>
          </a:extLst>
        </xdr:cNvPr>
        <xdr:cNvSpPr>
          <a:spLocks noChangeShapeType="1"/>
        </xdr:cNvSpPr>
      </xdr:nvSpPr>
      <xdr:spPr bwMode="auto">
        <a:xfrm flipH="1">
          <a:off x="942975" y="10848975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881314</xdr:colOff>
      <xdr:row>87</xdr:row>
      <xdr:rowOff>152902</xdr:rowOff>
    </xdr:from>
    <xdr:to>
      <xdr:col>4</xdr:col>
      <xdr:colOff>681789</xdr:colOff>
      <xdr:row>87</xdr:row>
      <xdr:rowOff>152902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211B2C6B-7B1E-4232-8296-88E864048771}"/>
            </a:ext>
          </a:extLst>
        </xdr:cNvPr>
        <xdr:cNvSpPr>
          <a:spLocks noChangeShapeType="1"/>
        </xdr:cNvSpPr>
      </xdr:nvSpPr>
      <xdr:spPr bwMode="auto">
        <a:xfrm>
          <a:off x="2281489" y="14240377"/>
          <a:ext cx="14483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676275</xdr:colOff>
      <xdr:row>87</xdr:row>
      <xdr:rowOff>111794</xdr:rowOff>
    </xdr:from>
    <xdr:to>
      <xdr:col>1</xdr:col>
      <xdr:colOff>3162800</xdr:colOff>
      <xdr:row>87</xdr:row>
      <xdr:rowOff>121820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4096C85-385A-426D-B8CD-60BF015F3ED9}"/>
            </a:ext>
          </a:extLst>
        </xdr:cNvPr>
        <xdr:cNvSpPr>
          <a:spLocks noChangeShapeType="1"/>
        </xdr:cNvSpPr>
      </xdr:nvSpPr>
      <xdr:spPr bwMode="auto">
        <a:xfrm>
          <a:off x="1438275" y="14199269"/>
          <a:ext cx="862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2484559</xdr:colOff>
      <xdr:row>93</xdr:row>
      <xdr:rowOff>132616</xdr:rowOff>
    </xdr:from>
    <xdr:to>
      <xdr:col>3</xdr:col>
      <xdr:colOff>718770</xdr:colOff>
      <xdr:row>93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4785638-FC70-45C3-9602-A9AB7C96C049}"/>
            </a:ext>
          </a:extLst>
        </xdr:cNvPr>
        <xdr:cNvSpPr>
          <a:spLocks noChangeShapeType="1"/>
        </xdr:cNvSpPr>
      </xdr:nvSpPr>
      <xdr:spPr bwMode="auto">
        <a:xfrm flipV="1">
          <a:off x="1522534" y="15191641"/>
          <a:ext cx="148223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Ejecucion%20Presupuestaria%202025/Plantilla%20de%20Ejecucion%20Presupuesto%20Fonper%202025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Relationship Id="rId1" Type="http://schemas.openxmlformats.org/officeDocument/2006/relationships/externalLinkPath" Target="Ejecuciones%20Envviadas%20a%20Transparencia/Ejecucion%20Presupuestaria%202025/Ejecucion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ic Financieras Octubre (2)"/>
      <sheetName val="Proyeccion Presupuesto 2026"/>
      <sheetName val="Estado comparativo"/>
      <sheetName val="Presupuesto 26-marzo-2025 (2)"/>
      <sheetName val="Certificacines Recurrentes"/>
      <sheetName val="Presupuesto Comision Etica (2)"/>
      <sheetName val="Presupuesto Comision Etica"/>
      <sheetName val="Formato Presentacion Digeig"/>
      <sheetName val="Balance de Apropiacion"/>
      <sheetName val="Presupuesto Aprobado"/>
      <sheetName val="Formato Presentacion Enero 25"/>
      <sheetName val="Aplic Financieras Enero 25"/>
      <sheetName val=" Detalle Ejecucion Enero 25"/>
      <sheetName val="Formato Presentacion Febrero 25"/>
      <sheetName val="Aplic Financieras Acum Feb 25 "/>
      <sheetName val="Aplic Financieras Marzo "/>
      <sheetName val=" Detalle Ejecucion Febrero 25 "/>
      <sheetName val="Formato Presentacion Enero 5"/>
      <sheetName val=" Detalle Ejecucion Marzo   "/>
      <sheetName val="Formato Presentacion Marzo"/>
      <sheetName val="Formato Presentacion Abril (2)"/>
      <sheetName val="Acumulativo"/>
      <sheetName val=" Detalle Ejecucion Abril   (2)"/>
      <sheetName val=" Detalle Ejecucion Mayo  "/>
      <sheetName val="Formato Presentacion Mayo"/>
      <sheetName val=" Detalle Ejecucion Junio"/>
      <sheetName val="Aplic Financieras Abril 25 (2)"/>
      <sheetName val="Aplic Financieras Mayo 25"/>
      <sheetName val="Formato Presentacion Junio"/>
      <sheetName val="Formato Presentacion Julio (2)"/>
      <sheetName val=" Detalle Ejecucion Julio "/>
      <sheetName val=" Detalle Ejecución Octubre (2)"/>
      <sheetName val=" Detalle Ejecucion Junio Ac (2)"/>
      <sheetName val="Aplic Financieras Octubre 2"/>
      <sheetName val="Formato Presentacion Agosto"/>
      <sheetName val=" Detalle Ejecución Agosto"/>
      <sheetName val="Aplic Financieras Agosto"/>
      <sheetName val="Formato Presentacion Septiembre"/>
      <sheetName val=" Detalle Ejecución septiembre"/>
      <sheetName val="Aplic Financieras septiembre"/>
      <sheetName val=" Detalle Ejecución Octubre"/>
      <sheetName val=" Detalle Ejecución Noviembre"/>
      <sheetName val="Formato Presentacion Noviembre"/>
      <sheetName val="Aplic Financieras Noviembre"/>
      <sheetName val="Aplic Financieras Junio 25 (2)"/>
      <sheetName val="Aplic Financieras Julio"/>
      <sheetName val="Control Cuentas"/>
      <sheetName val="Notas Sobre la Ejecucion"/>
      <sheetName val=" Detalle Ejecucion Junio Acum."/>
      <sheetName val="Hoja1"/>
      <sheetName val="Hoja3"/>
      <sheetName val="Hoja4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E15">
            <v>9054891.4799999986</v>
          </cell>
        </row>
      </sheetData>
      <sheetData sheetId="11" refreshError="1"/>
      <sheetData sheetId="12">
        <row r="191">
          <cell r="E191">
            <v>500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</sheetData>
      <sheetData sheetId="13">
        <row r="15">
          <cell r="E15">
            <v>8902713.6600000001</v>
          </cell>
        </row>
        <row r="16">
          <cell r="E16">
            <v>1820675.63</v>
          </cell>
        </row>
        <row r="17">
          <cell r="E17">
            <v>907510.4</v>
          </cell>
        </row>
        <row r="18">
          <cell r="E18">
            <v>0</v>
          </cell>
        </row>
        <row r="19">
          <cell r="E19">
            <v>1133349.6100000001</v>
          </cell>
        </row>
        <row r="21">
          <cell r="E21">
            <v>951143.08</v>
          </cell>
        </row>
        <row r="22">
          <cell r="E22">
            <v>0</v>
          </cell>
        </row>
      </sheetData>
      <sheetData sheetId="14" refreshError="1"/>
      <sheetData sheetId="15" refreshError="1"/>
      <sheetData sheetId="16">
        <row r="94">
          <cell r="F94">
            <v>4450</v>
          </cell>
        </row>
        <row r="99">
          <cell r="F99">
            <v>0</v>
          </cell>
        </row>
        <row r="105">
          <cell r="F105">
            <v>174050</v>
          </cell>
        </row>
        <row r="111">
          <cell r="F111">
            <v>837993.34000000008</v>
          </cell>
        </row>
        <row r="121">
          <cell r="F121">
            <v>0</v>
          </cell>
        </row>
        <row r="135">
          <cell r="F135">
            <v>417402.3</v>
          </cell>
        </row>
        <row r="159">
          <cell r="F159">
            <v>73720</v>
          </cell>
        </row>
        <row r="166">
          <cell r="F166">
            <v>59005.64</v>
          </cell>
        </row>
        <row r="172">
          <cell r="F172">
            <v>0</v>
          </cell>
        </row>
        <row r="177">
          <cell r="F177">
            <v>0</v>
          </cell>
        </row>
        <row r="184">
          <cell r="F184">
            <v>0</v>
          </cell>
        </row>
        <row r="187">
          <cell r="F187">
            <v>0</v>
          </cell>
        </row>
        <row r="192">
          <cell r="F192">
            <v>0</v>
          </cell>
        </row>
        <row r="201">
          <cell r="F201">
            <v>540290</v>
          </cell>
        </row>
        <row r="240">
          <cell r="F240">
            <v>0</v>
          </cell>
        </row>
        <row r="245">
          <cell r="F245">
            <v>4053595</v>
          </cell>
        </row>
        <row r="250">
          <cell r="F250">
            <v>0</v>
          </cell>
        </row>
        <row r="255">
          <cell r="F255">
            <v>925887</v>
          </cell>
        </row>
        <row r="274">
          <cell r="F274">
            <v>0</v>
          </cell>
        </row>
        <row r="282">
          <cell r="F282">
            <v>0</v>
          </cell>
        </row>
        <row r="285">
          <cell r="F285">
            <v>0</v>
          </cell>
        </row>
        <row r="289">
          <cell r="F289">
            <v>0</v>
          </cell>
        </row>
        <row r="293">
          <cell r="F293">
            <v>681935.88</v>
          </cell>
        </row>
      </sheetData>
      <sheetData sheetId="17" refreshError="1"/>
      <sheetData sheetId="18" refreshError="1"/>
      <sheetData sheetId="19">
        <row r="15">
          <cell r="E15">
            <v>8563321.1100000013</v>
          </cell>
        </row>
        <row r="16">
          <cell r="E16">
            <v>1851531.28</v>
          </cell>
        </row>
        <row r="17">
          <cell r="E17">
            <v>924430.6</v>
          </cell>
        </row>
        <row r="18">
          <cell r="E18">
            <v>0</v>
          </cell>
        </row>
        <row r="19">
          <cell r="E19">
            <v>1135692.17</v>
          </cell>
        </row>
        <row r="21">
          <cell r="E21">
            <v>842005.13</v>
          </cell>
        </row>
        <row r="22">
          <cell r="E22">
            <v>0</v>
          </cell>
        </row>
        <row r="23">
          <cell r="E23">
            <v>17150</v>
          </cell>
        </row>
        <row r="24">
          <cell r="E24">
            <v>0</v>
          </cell>
        </row>
        <row r="25">
          <cell r="E25">
            <v>340725.1</v>
          </cell>
        </row>
        <row r="26">
          <cell r="E26">
            <v>812243.52</v>
          </cell>
        </row>
        <row r="27">
          <cell r="E27">
            <v>88072</v>
          </cell>
        </row>
        <row r="28">
          <cell r="E28">
            <v>108124.98</v>
          </cell>
        </row>
        <row r="29">
          <cell r="E29">
            <v>125080</v>
          </cell>
        </row>
        <row r="31">
          <cell r="E31">
            <v>74876.39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875001.43</v>
          </cell>
        </row>
        <row r="40">
          <cell r="E40">
            <v>108400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9">
          <cell r="E49">
            <v>425902</v>
          </cell>
        </row>
        <row r="50">
          <cell r="E50">
            <v>81899419.980000004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6">
          <cell r="E56">
            <v>0</v>
          </cell>
        </row>
        <row r="57">
          <cell r="E57">
            <v>1056247.5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256145.9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6">
          <cell r="E66">
            <v>608025.74</v>
          </cell>
        </row>
      </sheetData>
      <sheetData sheetId="20" refreshError="1"/>
      <sheetData sheetId="21" refreshError="1"/>
      <sheetData sheetId="22">
        <row r="14">
          <cell r="E14">
            <v>10726211.169999998</v>
          </cell>
        </row>
        <row r="35">
          <cell r="E35">
            <v>10275609.77</v>
          </cell>
        </row>
        <row r="60">
          <cell r="E60">
            <v>997555.2699999999</v>
          </cell>
        </row>
        <row r="70">
          <cell r="E70">
            <v>0</v>
          </cell>
        </row>
        <row r="76">
          <cell r="E76">
            <v>1160919.08</v>
          </cell>
        </row>
        <row r="80">
          <cell r="E80">
            <v>856705.35</v>
          </cell>
        </row>
        <row r="96">
          <cell r="E96">
            <v>1150.02</v>
          </cell>
        </row>
        <row r="102">
          <cell r="E102">
            <v>0</v>
          </cell>
        </row>
        <row r="106">
          <cell r="E106">
            <v>330.5</v>
          </cell>
        </row>
        <row r="114">
          <cell r="E114">
            <v>348100</v>
          </cell>
        </row>
        <row r="121">
          <cell r="E121">
            <v>1454409.93</v>
          </cell>
        </row>
        <row r="132">
          <cell r="E132">
            <v>7364</v>
          </cell>
        </row>
        <row r="149">
          <cell r="E149">
            <v>1951171.48</v>
          </cell>
        </row>
        <row r="178">
          <cell r="E178">
            <v>313950</v>
          </cell>
        </row>
        <row r="187">
          <cell r="E187">
            <v>29628.68</v>
          </cell>
        </row>
        <row r="196">
          <cell r="E196">
            <v>0</v>
          </cell>
        </row>
        <row r="201">
          <cell r="E201">
            <v>6900</v>
          </cell>
        </row>
        <row r="209">
          <cell r="E209">
            <v>0</v>
          </cell>
        </row>
        <row r="212">
          <cell r="E212">
            <v>0</v>
          </cell>
        </row>
        <row r="217">
          <cell r="E217">
            <v>0</v>
          </cell>
        </row>
        <row r="226">
          <cell r="E226">
            <v>1320961.2300000002</v>
          </cell>
        </row>
        <row r="264">
          <cell r="E264">
            <v>0</v>
          </cell>
        </row>
        <row r="282">
          <cell r="E282">
            <v>2228670.79</v>
          </cell>
        </row>
        <row r="287">
          <cell r="E287">
            <v>35304110.490000002</v>
          </cell>
        </row>
        <row r="290">
          <cell r="E290">
            <v>248000000</v>
          </cell>
        </row>
        <row r="296">
          <cell r="E296">
            <v>0</v>
          </cell>
        </row>
        <row r="303">
          <cell r="E303">
            <v>0</v>
          </cell>
        </row>
        <row r="308">
          <cell r="E308">
            <v>0</v>
          </cell>
        </row>
        <row r="311">
          <cell r="E311">
            <v>0</v>
          </cell>
        </row>
        <row r="314">
          <cell r="E314">
            <v>0</v>
          </cell>
        </row>
        <row r="322">
          <cell r="E322">
            <v>0</v>
          </cell>
        </row>
        <row r="325">
          <cell r="E325">
            <v>273814.42</v>
          </cell>
        </row>
        <row r="330">
          <cell r="E330">
            <v>0</v>
          </cell>
        </row>
        <row r="334">
          <cell r="E334">
            <v>629178.38</v>
          </cell>
        </row>
      </sheetData>
      <sheetData sheetId="23">
        <row r="14">
          <cell r="E14">
            <v>8767107.4000000004</v>
          </cell>
        </row>
        <row r="32">
          <cell r="E32">
            <v>1841803.1800000002</v>
          </cell>
        </row>
        <row r="52">
          <cell r="E52">
            <v>1001983.6</v>
          </cell>
        </row>
        <row r="63">
          <cell r="E63">
            <v>210000</v>
          </cell>
        </row>
        <row r="72">
          <cell r="E72">
            <v>1160919.08</v>
          </cell>
        </row>
        <row r="76">
          <cell r="E76">
            <v>1163743.18</v>
          </cell>
        </row>
        <row r="94">
          <cell r="E94">
            <v>55388.05</v>
          </cell>
        </row>
        <row r="103">
          <cell r="E103">
            <v>44200</v>
          </cell>
        </row>
        <row r="109">
          <cell r="E109">
            <v>0</v>
          </cell>
        </row>
        <row r="115">
          <cell r="E115">
            <v>278539</v>
          </cell>
        </row>
        <row r="122">
          <cell r="E122">
            <v>839775.48</v>
          </cell>
        </row>
        <row r="132">
          <cell r="E132">
            <v>31470</v>
          </cell>
        </row>
        <row r="153">
          <cell r="E153">
            <v>725784.49</v>
          </cell>
        </row>
        <row r="178">
          <cell r="E178">
            <v>34898</v>
          </cell>
        </row>
        <row r="185">
          <cell r="E185">
            <v>27940.09</v>
          </cell>
        </row>
        <row r="191">
          <cell r="E191">
            <v>0</v>
          </cell>
        </row>
        <row r="196">
          <cell r="E196">
            <v>0</v>
          </cell>
        </row>
        <row r="203">
          <cell r="E203">
            <v>0</v>
          </cell>
        </row>
        <row r="206">
          <cell r="E206">
            <v>0</v>
          </cell>
        </row>
        <row r="211">
          <cell r="E211">
            <v>0</v>
          </cell>
        </row>
        <row r="220">
          <cell r="E220">
            <v>538090</v>
          </cell>
        </row>
        <row r="255">
          <cell r="F255">
            <v>245027</v>
          </cell>
        </row>
        <row r="270">
          <cell r="E270">
            <v>48752</v>
          </cell>
        </row>
        <row r="276">
          <cell r="E276">
            <v>11768036.83</v>
          </cell>
        </row>
        <row r="279">
          <cell r="E279">
            <v>184100000</v>
          </cell>
        </row>
        <row r="315">
          <cell r="E315">
            <v>2182748</v>
          </cell>
        </row>
        <row r="321">
          <cell r="F321">
            <v>0</v>
          </cell>
        </row>
      </sheetData>
      <sheetData sheetId="24" refreshError="1"/>
      <sheetData sheetId="25">
        <row r="280">
          <cell r="F280">
            <v>0</v>
          </cell>
        </row>
        <row r="283">
          <cell r="F283">
            <v>0</v>
          </cell>
        </row>
        <row r="295">
          <cell r="F295">
            <v>0</v>
          </cell>
        </row>
        <row r="298">
          <cell r="F298">
            <v>0</v>
          </cell>
        </row>
      </sheetData>
      <sheetData sheetId="26" refreshError="1"/>
      <sheetData sheetId="27"/>
      <sheetData sheetId="28">
        <row r="59">
          <cell r="E59">
            <v>10118.5</v>
          </cell>
        </row>
        <row r="63">
          <cell r="E63">
            <v>670500</v>
          </cell>
        </row>
        <row r="69">
          <cell r="E69">
            <v>1925104.5699999998</v>
          </cell>
        </row>
      </sheetData>
      <sheetData sheetId="29" refreshError="1"/>
      <sheetData sheetId="30">
        <row r="14">
          <cell r="E14">
            <v>8786162.709999999</v>
          </cell>
        </row>
        <row r="32">
          <cell r="E32">
            <v>1937510.83</v>
          </cell>
        </row>
        <row r="55">
          <cell r="E55">
            <v>1110239</v>
          </cell>
        </row>
        <row r="65">
          <cell r="E65">
            <v>2210000</v>
          </cell>
        </row>
        <row r="74">
          <cell r="E74">
            <v>1179114.18</v>
          </cell>
        </row>
        <row r="78">
          <cell r="E78">
            <v>856936.40999999992</v>
          </cell>
        </row>
        <row r="93">
          <cell r="E93">
            <v>3413.38</v>
          </cell>
        </row>
        <row r="98">
          <cell r="E98">
            <v>79505.399999999994</v>
          </cell>
        </row>
        <row r="104">
          <cell r="E104">
            <v>20825</v>
          </cell>
        </row>
        <row r="113">
          <cell r="E113">
            <v>517430</v>
          </cell>
        </row>
        <row r="121">
          <cell r="E121">
            <v>828408.55</v>
          </cell>
        </row>
        <row r="131">
          <cell r="E131">
            <v>1398292.73</v>
          </cell>
        </row>
        <row r="155">
          <cell r="E155">
            <v>2973036.2</v>
          </cell>
        </row>
        <row r="189">
          <cell r="E189">
            <v>281058.3</v>
          </cell>
        </row>
        <row r="196">
          <cell r="E196">
            <v>191710.80000000002</v>
          </cell>
        </row>
        <row r="205">
          <cell r="E205">
            <v>0</v>
          </cell>
        </row>
        <row r="210">
          <cell r="E210">
            <v>11100</v>
          </cell>
        </row>
        <row r="218">
          <cell r="E218">
            <v>32925</v>
          </cell>
        </row>
        <row r="235">
          <cell r="E235">
            <v>1144115</v>
          </cell>
        </row>
        <row r="249">
          <cell r="E249">
            <v>400245.21</v>
          </cell>
        </row>
        <row r="300">
          <cell r="E300">
            <v>0</v>
          </cell>
        </row>
        <row r="305">
          <cell r="E305">
            <v>211768036.82999998</v>
          </cell>
        </row>
        <row r="311">
          <cell r="E311">
            <v>2722538.49</v>
          </cell>
        </row>
        <row r="352">
          <cell r="E352">
            <v>365450.33</v>
          </cell>
        </row>
      </sheetData>
      <sheetData sheetId="31" refreshError="1"/>
      <sheetData sheetId="32" refreshError="1"/>
      <sheetData sheetId="33" refreshError="1"/>
      <sheetData sheetId="34">
        <row r="21">
          <cell r="E21">
            <v>1287760.55</v>
          </cell>
        </row>
      </sheetData>
      <sheetData sheetId="35">
        <row r="14">
          <cell r="E14">
            <v>10339275.59</v>
          </cell>
        </row>
        <row r="31">
          <cell r="E31">
            <v>1979296.18</v>
          </cell>
        </row>
        <row r="53">
          <cell r="E53">
            <v>970000</v>
          </cell>
        </row>
        <row r="62">
          <cell r="E62">
            <v>330000</v>
          </cell>
        </row>
        <row r="73">
          <cell r="E73">
            <v>832056.35</v>
          </cell>
        </row>
        <row r="88">
          <cell r="E88">
            <v>17050.5</v>
          </cell>
        </row>
        <row r="94">
          <cell r="E94">
            <v>80200</v>
          </cell>
        </row>
        <row r="99">
          <cell r="E99">
            <v>151</v>
          </cell>
        </row>
        <row r="107">
          <cell r="E107">
            <v>358130</v>
          </cell>
        </row>
        <row r="114">
          <cell r="E114">
            <v>826544.52</v>
          </cell>
        </row>
        <row r="124">
          <cell r="E124">
            <v>716320.74</v>
          </cell>
        </row>
        <row r="141">
          <cell r="E141">
            <v>1123233.54</v>
          </cell>
        </row>
        <row r="177">
          <cell r="E177">
            <v>0</v>
          </cell>
        </row>
        <row r="182">
          <cell r="E182">
            <v>255354.68000000002</v>
          </cell>
        </row>
        <row r="191">
          <cell r="E191">
            <v>0</v>
          </cell>
        </row>
        <row r="196">
          <cell r="E196">
            <v>0</v>
          </cell>
        </row>
        <row r="203">
          <cell r="E203">
            <v>9621.18</v>
          </cell>
        </row>
        <row r="207">
          <cell r="E207">
            <v>0</v>
          </cell>
        </row>
        <row r="212">
          <cell r="E212">
            <v>0</v>
          </cell>
        </row>
        <row r="221">
          <cell r="E221">
            <v>667840.04</v>
          </cell>
        </row>
        <row r="233">
          <cell r="E233">
            <v>942987.04999999993</v>
          </cell>
        </row>
        <row r="283">
          <cell r="E283">
            <v>0</v>
          </cell>
        </row>
        <row r="288">
          <cell r="E288">
            <v>0</v>
          </cell>
        </row>
        <row r="292">
          <cell r="E292">
            <v>11768036.83</v>
          </cell>
        </row>
        <row r="294">
          <cell r="E294">
            <v>142000000</v>
          </cell>
        </row>
        <row r="298">
          <cell r="E298">
            <v>366876.01</v>
          </cell>
        </row>
        <row r="308">
          <cell r="E308">
            <v>0</v>
          </cell>
        </row>
        <row r="319">
          <cell r="E319">
            <v>21190.44</v>
          </cell>
        </row>
        <row r="339">
          <cell r="E339">
            <v>2199324.41</v>
          </cell>
        </row>
      </sheetData>
      <sheetData sheetId="36" refreshError="1"/>
      <sheetData sheetId="37" refreshError="1"/>
      <sheetData sheetId="38">
        <row r="14">
          <cell r="E14">
            <v>13208894.18</v>
          </cell>
        </row>
        <row r="37">
          <cell r="E37">
            <v>1881082.08</v>
          </cell>
        </row>
        <row r="59">
          <cell r="E59">
            <v>970000</v>
          </cell>
        </row>
        <row r="68">
          <cell r="E68">
            <v>0</v>
          </cell>
        </row>
        <row r="75">
          <cell r="E75">
            <v>1787054.82</v>
          </cell>
        </row>
        <row r="79">
          <cell r="E79">
            <v>884051.41999999993</v>
          </cell>
        </row>
        <row r="94">
          <cell r="E94">
            <v>0</v>
          </cell>
        </row>
        <row r="98">
          <cell r="E98">
            <v>500995.9</v>
          </cell>
        </row>
        <row r="103">
          <cell r="E103">
            <v>430831</v>
          </cell>
        </row>
        <row r="111">
          <cell r="E111">
            <v>1833130</v>
          </cell>
        </row>
        <row r="118">
          <cell r="E118">
            <v>3064633.64</v>
          </cell>
        </row>
        <row r="130">
          <cell r="E130">
            <v>741416.19</v>
          </cell>
        </row>
        <row r="150">
          <cell r="E150">
            <v>2078794.99</v>
          </cell>
        </row>
        <row r="183">
          <cell r="E183">
            <v>58924.61</v>
          </cell>
        </row>
        <row r="189">
          <cell r="E189">
            <v>0</v>
          </cell>
        </row>
        <row r="194">
          <cell r="E194">
            <v>0</v>
          </cell>
        </row>
        <row r="201">
          <cell r="E201">
            <v>0</v>
          </cell>
        </row>
        <row r="203">
          <cell r="E203">
            <v>0</v>
          </cell>
        </row>
        <row r="208">
          <cell r="E208">
            <v>0</v>
          </cell>
        </row>
        <row r="217">
          <cell r="E217">
            <v>595210.04</v>
          </cell>
        </row>
        <row r="228">
          <cell r="E228">
            <v>1227431.6000000001</v>
          </cell>
        </row>
        <row r="273">
          <cell r="E273">
            <v>0</v>
          </cell>
        </row>
        <row r="277">
          <cell r="E277">
            <v>0</v>
          </cell>
        </row>
        <row r="279">
          <cell r="E279">
            <v>100000000</v>
          </cell>
        </row>
        <row r="282">
          <cell r="E282">
            <v>485534.6</v>
          </cell>
        </row>
        <row r="291">
          <cell r="E291">
            <v>0</v>
          </cell>
        </row>
        <row r="296">
          <cell r="E296">
            <v>0</v>
          </cell>
        </row>
        <row r="299">
          <cell r="E299">
            <v>0</v>
          </cell>
        </row>
        <row r="302">
          <cell r="E302">
            <v>548700</v>
          </cell>
        </row>
        <row r="311">
          <cell r="E311">
            <v>0</v>
          </cell>
        </row>
        <row r="314">
          <cell r="E314">
            <v>0</v>
          </cell>
        </row>
        <row r="318">
          <cell r="E318">
            <v>0</v>
          </cell>
        </row>
        <row r="322">
          <cell r="E322">
            <v>0</v>
          </cell>
        </row>
      </sheetData>
      <sheetData sheetId="39" refreshError="1"/>
      <sheetData sheetId="40">
        <row r="14">
          <cell r="E14">
            <v>9468453.25</v>
          </cell>
        </row>
        <row r="31">
          <cell r="E31">
            <v>1894347.85</v>
          </cell>
        </row>
        <row r="52">
          <cell r="E52">
            <v>1004844.17</v>
          </cell>
        </row>
        <row r="62">
          <cell r="E62">
            <v>10000</v>
          </cell>
        </row>
        <row r="69">
          <cell r="E69">
            <v>1253112.77</v>
          </cell>
        </row>
        <row r="73">
          <cell r="E73">
            <v>870805.74</v>
          </cell>
        </row>
        <row r="88">
          <cell r="E88">
            <v>0</v>
          </cell>
        </row>
        <row r="92">
          <cell r="E92">
            <v>0</v>
          </cell>
        </row>
        <row r="96">
          <cell r="E96">
            <v>0</v>
          </cell>
        </row>
        <row r="102">
          <cell r="E102">
            <v>727004</v>
          </cell>
        </row>
        <row r="109">
          <cell r="E109">
            <v>2121743.25</v>
          </cell>
        </row>
        <row r="121">
          <cell r="E121">
            <v>2455454.27</v>
          </cell>
        </row>
        <row r="140">
          <cell r="E140">
            <v>2130628.7799999998</v>
          </cell>
          <cell r="F140">
            <v>2130628.7799999998</v>
          </cell>
        </row>
        <row r="168">
          <cell r="E168">
            <v>32568</v>
          </cell>
          <cell r="F168">
            <v>32568</v>
          </cell>
        </row>
        <row r="174">
          <cell r="E174">
            <v>0</v>
          </cell>
        </row>
        <row r="178">
          <cell r="E178">
            <v>0</v>
          </cell>
        </row>
        <row r="183">
          <cell r="E183">
            <v>0</v>
          </cell>
        </row>
        <row r="192">
          <cell r="E192">
            <v>0</v>
          </cell>
        </row>
        <row r="197">
          <cell r="E197">
            <v>0</v>
          </cell>
        </row>
        <row r="206">
          <cell r="E206">
            <v>1542461</v>
          </cell>
        </row>
        <row r="219">
          <cell r="E219">
            <v>2491521.29</v>
          </cell>
        </row>
        <row r="234">
          <cell r="E234">
            <v>909334.73</v>
          </cell>
        </row>
        <row r="259">
          <cell r="E259">
            <v>0</v>
          </cell>
        </row>
        <row r="264">
          <cell r="E264">
            <v>0</v>
          </cell>
        </row>
        <row r="268">
          <cell r="E268">
            <v>35304110.490000002</v>
          </cell>
        </row>
        <row r="271">
          <cell r="E271">
            <v>100000000</v>
          </cell>
        </row>
        <row r="274">
          <cell r="E274">
            <v>0</v>
          </cell>
        </row>
        <row r="281">
          <cell r="E281">
            <v>0</v>
          </cell>
        </row>
        <row r="286">
          <cell r="E286">
            <v>0</v>
          </cell>
        </row>
        <row r="289">
          <cell r="E289">
            <v>0</v>
          </cell>
        </row>
        <row r="292">
          <cell r="E292">
            <v>0</v>
          </cell>
        </row>
        <row r="300">
          <cell r="E300">
            <v>0</v>
          </cell>
        </row>
        <row r="303">
          <cell r="E303">
            <v>0</v>
          </cell>
        </row>
        <row r="307">
          <cell r="E307">
            <v>0</v>
          </cell>
        </row>
        <row r="311">
          <cell r="E311">
            <v>3350938.23</v>
          </cell>
        </row>
      </sheetData>
      <sheetData sheetId="41" refreshError="1"/>
      <sheetData sheetId="42" refreshError="1"/>
      <sheetData sheetId="43" refreshError="1"/>
      <sheetData sheetId="44">
        <row r="49">
          <cell r="D49">
            <v>10646.5</v>
          </cell>
          <cell r="E49">
            <v>72645.34</v>
          </cell>
          <cell r="F49">
            <v>1150131.27</v>
          </cell>
          <cell r="G49">
            <v>677392.7</v>
          </cell>
          <cell r="H49">
            <v>26677.81</v>
          </cell>
          <cell r="I49">
            <v>86106.14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Mayo"/>
      <sheetName val="Aplic Financieras Mayo 25"/>
    </sheetNames>
    <sheetDataSet>
      <sheetData sheetId="0">
        <row r="43">
          <cell r="D43">
            <v>0</v>
          </cell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3">
          <cell r="E5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4BD3-A91C-413D-8890-D132D22709A2}">
  <sheetPr>
    <tabColor theme="5" tint="0.39997558519241921"/>
    <pageSetUpPr fitToPage="1"/>
  </sheetPr>
  <dimension ref="A1:N114"/>
  <sheetViews>
    <sheetView tabSelected="1" view="pageBreakPreview" topLeftCell="K15" zoomScale="60" zoomScaleNormal="69" zoomScalePageLayoutView="26" workbookViewId="0">
      <selection activeCell="AC22" sqref="AC22"/>
    </sheetView>
  </sheetViews>
  <sheetFormatPr baseColWidth="10" defaultColWidth="9.140625" defaultRowHeight="14.25" x14ac:dyDescent="0.2"/>
  <cols>
    <col min="1" max="1" width="111.5703125" style="37" bestFit="1" customWidth="1"/>
    <col min="2" max="2" width="35.140625" style="37" customWidth="1"/>
    <col min="3" max="3" width="32.140625" style="37" customWidth="1"/>
    <col min="4" max="4" width="35.85546875" style="37" customWidth="1"/>
    <col min="5" max="5" width="33.7109375" style="37" customWidth="1"/>
    <col min="6" max="6" width="38.85546875" style="37" customWidth="1"/>
    <col min="7" max="7" width="38.5703125" style="37" customWidth="1"/>
    <col min="8" max="8" width="36.7109375" style="37" customWidth="1"/>
    <col min="9" max="9" width="34.140625" style="37" customWidth="1"/>
    <col min="10" max="10" width="38.140625" style="37" customWidth="1"/>
    <col min="11" max="11" width="38.7109375" style="37" bestFit="1" customWidth="1"/>
    <col min="12" max="13" width="38.42578125" style="37" customWidth="1"/>
    <col min="14" max="14" width="48.140625" style="37" customWidth="1"/>
    <col min="15" max="16384" width="9.140625" style="37"/>
  </cols>
  <sheetData>
    <row r="1" spans="1:14" ht="27" x14ac:dyDescent="0.35">
      <c r="A1" s="39"/>
      <c r="B1" s="39"/>
      <c r="C1" s="39"/>
      <c r="D1" s="39"/>
      <c r="E1" s="39"/>
      <c r="F1" s="39"/>
      <c r="H1" s="39"/>
      <c r="I1" s="39"/>
      <c r="J1" s="39"/>
      <c r="K1" s="39"/>
      <c r="L1" s="39"/>
      <c r="M1" s="39"/>
      <c r="N1" s="39"/>
    </row>
    <row r="2" spans="1:14" ht="27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7" x14ac:dyDescent="0.3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7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27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27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9.5" customHeight="1" x14ac:dyDescent="0.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30.75" customHeight="1" x14ac:dyDescent="0.2">
      <c r="A8" s="81" t="s">
        <v>250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44.25" customHeight="1" x14ac:dyDescent="0.2">
      <c r="A9" s="80" t="s">
        <v>249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29.25" customHeight="1" x14ac:dyDescent="0.2">
      <c r="A10" s="80" t="s">
        <v>149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4" ht="28.5" thickBot="1" x14ac:dyDescent="0.4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4" s="74" customFormat="1" ht="54.75" customHeight="1" thickBot="1" x14ac:dyDescent="0.25">
      <c r="A12" s="78" t="s">
        <v>248</v>
      </c>
      <c r="B12" s="77" t="s">
        <v>145</v>
      </c>
      <c r="C12" s="77" t="s">
        <v>144</v>
      </c>
      <c r="D12" s="77" t="s">
        <v>247</v>
      </c>
      <c r="E12" s="77" t="s">
        <v>246</v>
      </c>
      <c r="F12" s="77" t="s">
        <v>245</v>
      </c>
      <c r="G12" s="77" t="s">
        <v>244</v>
      </c>
      <c r="H12" s="77" t="s">
        <v>243</v>
      </c>
      <c r="I12" s="77" t="s">
        <v>242</v>
      </c>
      <c r="J12" s="76" t="s">
        <v>241</v>
      </c>
      <c r="K12" s="76" t="s">
        <v>240</v>
      </c>
      <c r="L12" s="76" t="s">
        <v>239</v>
      </c>
      <c r="M12" s="76" t="s">
        <v>143</v>
      </c>
      <c r="N12" s="75" t="s">
        <v>238</v>
      </c>
    </row>
    <row r="13" spans="1:14" s="38" customFormat="1" ht="27.75" customHeight="1" x14ac:dyDescent="0.35">
      <c r="A13" s="73" t="s">
        <v>237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14" s="53" customFormat="1" ht="39.75" customHeight="1" x14ac:dyDescent="0.35">
      <c r="A14" s="56" t="s">
        <v>236</v>
      </c>
      <c r="B14" s="55">
        <f>B15+B16</f>
        <v>1715411039</v>
      </c>
      <c r="C14" s="55">
        <f>C15+C16</f>
        <v>1715411039</v>
      </c>
      <c r="D14" s="54">
        <f>D15+D16</f>
        <v>618317801.78000009</v>
      </c>
      <c r="E14" s="54">
        <f>E15+E16</f>
        <v>20089386.509999998</v>
      </c>
      <c r="F14" s="54">
        <f>F15+F16</f>
        <v>14998172.5</v>
      </c>
      <c r="G14" s="54">
        <f>G15+G16</f>
        <v>15346739.49</v>
      </c>
      <c r="H14" s="54">
        <f>H15+H16</f>
        <v>9915135.4499999993</v>
      </c>
      <c r="I14" s="54">
        <f>I15+I16</f>
        <v>10759532.59</v>
      </c>
      <c r="J14" s="54">
        <f>SUM(J15:J16)</f>
        <v>551987838.63</v>
      </c>
      <c r="K14" s="54">
        <f>SUM(K15:K16)</f>
        <v>411807704.85000002</v>
      </c>
      <c r="L14" s="54">
        <f>SUM(L15:L16)</f>
        <v>14752812.16</v>
      </c>
      <c r="M14" s="54">
        <f>SUM(M15:M16)</f>
        <v>15073293.689999999</v>
      </c>
      <c r="N14" s="54">
        <f>N15+N16</f>
        <v>1683048417.6500001</v>
      </c>
    </row>
    <row r="15" spans="1:14" s="53" customFormat="1" ht="39.75" customHeight="1" x14ac:dyDescent="0.35">
      <c r="A15" s="56" t="s">
        <v>235</v>
      </c>
      <c r="B15" s="55">
        <v>1690411039</v>
      </c>
      <c r="C15" s="55">
        <f>+B15</f>
        <v>1690411039</v>
      </c>
      <c r="D15" s="54">
        <v>608533888.20000005</v>
      </c>
      <c r="E15" s="54">
        <v>5224504.5</v>
      </c>
      <c r="F15" s="54">
        <v>0</v>
      </c>
      <c r="G15" s="54">
        <v>0</v>
      </c>
      <c r="H15" s="54">
        <v>0</v>
      </c>
      <c r="I15" s="54">
        <v>0</v>
      </c>
      <c r="J15" s="54">
        <v>541129194.29999995</v>
      </c>
      <c r="K15" s="54">
        <v>400406736</v>
      </c>
      <c r="L15" s="54">
        <v>0</v>
      </c>
      <c r="M15" s="54">
        <v>0</v>
      </c>
      <c r="N15" s="54">
        <f>SUM(D15:M15)</f>
        <v>1555294323</v>
      </c>
    </row>
    <row r="16" spans="1:14" s="53" customFormat="1" ht="39.75" customHeight="1" x14ac:dyDescent="0.35">
      <c r="A16" s="56" t="s">
        <v>234</v>
      </c>
      <c r="B16" s="55">
        <v>25000000</v>
      </c>
      <c r="C16" s="55">
        <f>+B16</f>
        <v>25000000</v>
      </c>
      <c r="D16" s="54">
        <v>9783913.5800000001</v>
      </c>
      <c r="E16" s="54">
        <v>14864882.01</v>
      </c>
      <c r="F16" s="54">
        <v>14998172.5</v>
      </c>
      <c r="G16" s="54">
        <v>15346739.49</v>
      </c>
      <c r="H16" s="54">
        <v>9915135.4499999993</v>
      </c>
      <c r="I16" s="54">
        <v>10759532.59</v>
      </c>
      <c r="J16" s="54">
        <v>10858644.33</v>
      </c>
      <c r="K16" s="54">
        <v>11400968.85</v>
      </c>
      <c r="L16" s="54">
        <v>14752812.16</v>
      </c>
      <c r="M16" s="54">
        <v>15073293.689999999</v>
      </c>
      <c r="N16" s="54">
        <f>SUM(D16:M16)</f>
        <v>127754094.64999999</v>
      </c>
    </row>
    <row r="17" spans="1:14" s="53" customFormat="1" ht="39.75" customHeight="1" x14ac:dyDescent="0.35">
      <c r="A17" s="56" t="s">
        <v>233</v>
      </c>
      <c r="B17" s="55">
        <f>SUM(B18)</f>
        <v>1741740497</v>
      </c>
      <c r="C17" s="55">
        <f>SUM(C18)</f>
        <v>1741740497</v>
      </c>
      <c r="D17" s="54">
        <f>SUM(D18)</f>
        <v>241776.54</v>
      </c>
      <c r="E17" s="54">
        <f>SUM(E18)</f>
        <v>230805.06</v>
      </c>
      <c r="F17" s="54">
        <f>SUM(F18)</f>
        <v>226698.09</v>
      </c>
      <c r="G17" s="54">
        <f>SUM(G18)</f>
        <v>0</v>
      </c>
      <c r="H17" s="54">
        <f>SUM(H18)</f>
        <v>227510.22</v>
      </c>
      <c r="I17" s="54">
        <f>SUM(I18)</f>
        <v>240318.77</v>
      </c>
      <c r="J17" s="54">
        <f>+J18</f>
        <v>678293.05</v>
      </c>
      <c r="K17" s="54">
        <f>+K18</f>
        <v>221959.36</v>
      </c>
      <c r="L17" s="54">
        <f>+L18</f>
        <v>240297.06</v>
      </c>
      <c r="M17" s="54">
        <v>234427.77</v>
      </c>
      <c r="N17" s="54">
        <f>SUM(N18)</f>
        <v>2542085.92</v>
      </c>
    </row>
    <row r="18" spans="1:14" s="53" customFormat="1" ht="39.75" customHeight="1" x14ac:dyDescent="0.65">
      <c r="A18" s="71" t="s">
        <v>232</v>
      </c>
      <c r="B18" s="70">
        <v>1741740497</v>
      </c>
      <c r="C18" s="70">
        <f>+B18</f>
        <v>1741740497</v>
      </c>
      <c r="D18" s="69">
        <v>241776.54</v>
      </c>
      <c r="E18" s="69">
        <v>230805.06</v>
      </c>
      <c r="F18" s="69">
        <f>SUM(75566.03+151132.06)</f>
        <v>226698.09</v>
      </c>
      <c r="G18" s="69">
        <v>0</v>
      </c>
      <c r="H18" s="69">
        <v>227510.22</v>
      </c>
      <c r="I18" s="69">
        <v>240318.77</v>
      </c>
      <c r="J18" s="69">
        <v>678293.05</v>
      </c>
      <c r="K18" s="69">
        <v>221959.36</v>
      </c>
      <c r="L18" s="69">
        <v>240297.06</v>
      </c>
      <c r="M18" s="69">
        <v>234427.77</v>
      </c>
      <c r="N18" s="69">
        <f>SUM(D18:M18)</f>
        <v>2542085.92</v>
      </c>
    </row>
    <row r="19" spans="1:14" s="49" customFormat="1" ht="39.75" customHeight="1" x14ac:dyDescent="0.4">
      <c r="A19" s="68" t="s">
        <v>231</v>
      </c>
      <c r="B19" s="67">
        <f>B14+B17</f>
        <v>3457151536</v>
      </c>
      <c r="C19" s="67">
        <f>C14+C17</f>
        <v>3457151536</v>
      </c>
      <c r="D19" s="66">
        <f>D14+D17</f>
        <v>618559578.32000005</v>
      </c>
      <c r="E19" s="66">
        <f>E14+E17</f>
        <v>20320191.569999997</v>
      </c>
      <c r="F19" s="66">
        <f>F14+F17</f>
        <v>15224870.59</v>
      </c>
      <c r="G19" s="66">
        <f>G14+G17</f>
        <v>15346739.49</v>
      </c>
      <c r="H19" s="66">
        <f>H14+H17</f>
        <v>10142645.67</v>
      </c>
      <c r="I19" s="66">
        <f>I14+I17</f>
        <v>10999851.359999999</v>
      </c>
      <c r="J19" s="66">
        <f>J14+J17</f>
        <v>552666131.67999995</v>
      </c>
      <c r="K19" s="66">
        <f>K14+K17</f>
        <v>412029664.21000004</v>
      </c>
      <c r="L19" s="66">
        <f>L14+L17</f>
        <v>14993109.220000001</v>
      </c>
      <c r="M19" s="66">
        <f>M14+M17</f>
        <v>15307721.459999999</v>
      </c>
      <c r="N19" s="66">
        <f>N14+N17</f>
        <v>1685590503.5700002</v>
      </c>
    </row>
    <row r="20" spans="1:14" s="53" customFormat="1" ht="39.75" customHeight="1" x14ac:dyDescent="0.35">
      <c r="A20" s="65"/>
      <c r="B20" s="55"/>
      <c r="C20" s="55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49" customFormat="1" ht="39.75" customHeight="1" x14ac:dyDescent="0.25">
      <c r="A21" s="64" t="s">
        <v>230</v>
      </c>
      <c r="B21" s="63">
        <f>(B98)</f>
        <v>3457151536</v>
      </c>
      <c r="C21" s="63">
        <f>(C98)</f>
        <v>3457151536</v>
      </c>
      <c r="D21" s="62">
        <f>(D98)</f>
        <v>38571339.700000003</v>
      </c>
      <c r="E21" s="62">
        <f>(E98)</f>
        <v>21556366.879999999</v>
      </c>
      <c r="F21" s="62">
        <f>(F98)</f>
        <v>101262526.10000001</v>
      </c>
      <c r="G21" s="62">
        <f>(G98)</f>
        <v>316564133.25999999</v>
      </c>
      <c r="H21" s="62">
        <f>(H98)</f>
        <v>215092883.19</v>
      </c>
      <c r="I21" s="62">
        <f>(I98)</f>
        <v>32564610.889999997</v>
      </c>
      <c r="J21" s="62">
        <f>+J98</f>
        <v>238818054.34999996</v>
      </c>
      <c r="K21" s="62">
        <f>+K98</f>
        <v>177091249.61000001</v>
      </c>
      <c r="L21" s="62">
        <f>+L98</f>
        <v>130466459.41999999</v>
      </c>
      <c r="M21" s="62">
        <f>(M22+M29+M40+M49+M59+M68+M79)</f>
        <v>165567327.81999999</v>
      </c>
      <c r="N21" s="62">
        <f>(N98)</f>
        <v>1428500059.7399998</v>
      </c>
    </row>
    <row r="22" spans="1:14" s="53" customFormat="1" ht="33" customHeight="1" x14ac:dyDescent="0.35">
      <c r="A22" s="60" t="s">
        <v>229</v>
      </c>
      <c r="B22" s="59">
        <f>SUM(B23:B27)</f>
        <v>329889000</v>
      </c>
      <c r="C22" s="59">
        <f>SUM(C23:C27)</f>
        <v>329889000</v>
      </c>
      <c r="D22" s="58">
        <f>SUM(D23:D27)</f>
        <v>12992564.409999996</v>
      </c>
      <c r="E22" s="58">
        <f>SUM(E23:E27)</f>
        <v>12764249.299999999</v>
      </c>
      <c r="F22" s="58">
        <f>SUM(F23:F27)</f>
        <v>12474975.16</v>
      </c>
      <c r="G22" s="58">
        <f>SUM(G23:G27)</f>
        <v>23160295.289999999</v>
      </c>
      <c r="H22" s="58">
        <f>SUM(H23:H27)</f>
        <v>12981813.26</v>
      </c>
      <c r="I22" s="58">
        <f>SUM(I23:I27)</f>
        <v>22524667.07</v>
      </c>
      <c r="J22" s="58">
        <f>SUM(J23:J27)</f>
        <v>15223026.719999999</v>
      </c>
      <c r="K22" s="58">
        <f>SUM(K23:K27)</f>
        <v>14906332.32</v>
      </c>
      <c r="L22" s="58">
        <f>SUM(L23:L27)</f>
        <v>17847031.079999998</v>
      </c>
      <c r="M22" s="58">
        <f>SUM(M23:M27)</f>
        <v>13630758.039999999</v>
      </c>
      <c r="N22" s="58">
        <f>SUM(N23:N27)</f>
        <v>149450821.17000002</v>
      </c>
    </row>
    <row r="23" spans="1:14" s="57" customFormat="1" ht="39.75" customHeight="1" x14ac:dyDescent="0.35">
      <c r="A23" s="56" t="s">
        <v>228</v>
      </c>
      <c r="B23" s="55">
        <v>207440000</v>
      </c>
      <c r="C23" s="55">
        <f>+B23</f>
        <v>207440000</v>
      </c>
      <c r="D23" s="54">
        <f>('[1]Formato Presentacion Enero 25'!E15)</f>
        <v>9054891.4799999986</v>
      </c>
      <c r="E23" s="54">
        <f>('[1]Formato Presentacion Febrero 25'!E15)</f>
        <v>8902713.6600000001</v>
      </c>
      <c r="F23" s="54">
        <f>('[1]Formato Presentacion Marzo'!E15)</f>
        <v>8563321.1100000013</v>
      </c>
      <c r="G23" s="54">
        <f>('[1] Detalle Ejecucion Abril   (2)'!E14)</f>
        <v>10726211.169999998</v>
      </c>
      <c r="H23" s="54">
        <f>('[1] Detalle Ejecucion Mayo  '!E14)</f>
        <v>8767107.4000000004</v>
      </c>
      <c r="I23" s="54">
        <v>8847471.8899999987</v>
      </c>
      <c r="J23" s="54">
        <f>+'[1] Detalle Ejecucion Julio '!E14</f>
        <v>8786162.709999999</v>
      </c>
      <c r="K23" s="54">
        <f>+'[1] Detalle Ejecución Agosto'!E14</f>
        <v>10339275.59</v>
      </c>
      <c r="L23" s="54">
        <f>+'[1] Detalle Ejecución septiembre'!E14</f>
        <v>13208894.18</v>
      </c>
      <c r="M23" s="54">
        <f>+'[1] Detalle Ejecución Octubre'!E14</f>
        <v>9468453.25</v>
      </c>
      <c r="N23" s="54">
        <f>SUM(E23:M23)</f>
        <v>87609610.960000008</v>
      </c>
    </row>
    <row r="24" spans="1:14" s="57" customFormat="1" ht="39.75" customHeight="1" x14ac:dyDescent="0.35">
      <c r="A24" s="56" t="s">
        <v>227</v>
      </c>
      <c r="B24" s="55">
        <v>40390000</v>
      </c>
      <c r="C24" s="55">
        <f>+B24</f>
        <v>40390000</v>
      </c>
      <c r="D24" s="54">
        <v>1840762.87</v>
      </c>
      <c r="E24" s="54">
        <f>('[1]Formato Presentacion Febrero 25'!E16)</f>
        <v>1820675.63</v>
      </c>
      <c r="F24" s="54">
        <f>('[1]Formato Presentacion Marzo'!E16)</f>
        <v>1851531.28</v>
      </c>
      <c r="G24" s="54">
        <f>('[1] Detalle Ejecucion Abril   (2)'!E35)</f>
        <v>10275609.77</v>
      </c>
      <c r="H24" s="54">
        <f>('[1] Detalle Ejecucion Mayo  '!E32)</f>
        <v>1841803.1800000002</v>
      </c>
      <c r="I24" s="54">
        <v>1978714.1</v>
      </c>
      <c r="J24" s="54">
        <f>+'[1] Detalle Ejecucion Julio '!E32</f>
        <v>1937510.83</v>
      </c>
      <c r="K24" s="54">
        <f>+'[1] Detalle Ejecución Agosto'!E31</f>
        <v>1979296.18</v>
      </c>
      <c r="L24" s="54">
        <f>+'[1] Detalle Ejecución septiembre'!E37</f>
        <v>1881082.08</v>
      </c>
      <c r="M24" s="54">
        <f>+'[1] Detalle Ejecución Octubre'!E31</f>
        <v>1894347.85</v>
      </c>
      <c r="N24" s="54">
        <f>SUM(D24:M24)</f>
        <v>27301333.770000003</v>
      </c>
    </row>
    <row r="25" spans="1:14" s="57" customFormat="1" ht="39.75" customHeight="1" x14ac:dyDescent="0.35">
      <c r="A25" s="56" t="s">
        <v>226</v>
      </c>
      <c r="B25" s="55">
        <v>16314000</v>
      </c>
      <c r="C25" s="55">
        <f>+B25</f>
        <v>16314000</v>
      </c>
      <c r="D25" s="54">
        <v>946009.28</v>
      </c>
      <c r="E25" s="54">
        <f>('[1]Formato Presentacion Febrero 25'!E17)</f>
        <v>907510.4</v>
      </c>
      <c r="F25" s="54">
        <f>('[1]Formato Presentacion Marzo'!E17)</f>
        <v>924430.6</v>
      </c>
      <c r="G25" s="54">
        <f>('[1] Detalle Ejecucion Abril   (2)'!E60)</f>
        <v>997555.2699999999</v>
      </c>
      <c r="H25" s="54">
        <f>('[1] Detalle Ejecucion Mayo  '!E52)</f>
        <v>1001983.6</v>
      </c>
      <c r="I25" s="54">
        <v>870000</v>
      </c>
      <c r="J25" s="54">
        <f>+'[1] Detalle Ejecucion Julio '!E55</f>
        <v>1110239</v>
      </c>
      <c r="K25" s="54">
        <f>+'[1] Detalle Ejecución Agosto'!E53</f>
        <v>970000</v>
      </c>
      <c r="L25" s="54">
        <f>+'[1] Detalle Ejecución septiembre'!E59</f>
        <v>970000</v>
      </c>
      <c r="M25" s="54">
        <f>+'[1] Detalle Ejecución Octubre'!E52</f>
        <v>1004844.17</v>
      </c>
      <c r="N25" s="54">
        <f>SUM(D25:M25)</f>
        <v>9702572.3200000003</v>
      </c>
    </row>
    <row r="26" spans="1:14" s="57" customFormat="1" ht="39.75" customHeight="1" x14ac:dyDescent="0.35">
      <c r="A26" s="56" t="s">
        <v>225</v>
      </c>
      <c r="B26" s="55">
        <v>48745000</v>
      </c>
      <c r="C26" s="55">
        <f>+B26</f>
        <v>48745000</v>
      </c>
      <c r="D26" s="54">
        <v>10000</v>
      </c>
      <c r="E26" s="54">
        <f>('[1]Formato Presentacion Febrero 25'!E18)</f>
        <v>0</v>
      </c>
      <c r="F26" s="54">
        <f>('[1]Formato Presentacion Marzo'!E18)</f>
        <v>0</v>
      </c>
      <c r="G26" s="54">
        <f>('[1] Detalle Ejecucion Abril   (2)'!E70)</f>
        <v>0</v>
      </c>
      <c r="H26" s="54">
        <f>('[1] Detalle Ejecucion Mayo  '!E63)</f>
        <v>210000</v>
      </c>
      <c r="I26" s="54">
        <v>9655330</v>
      </c>
      <c r="J26" s="54">
        <f>+'[1] Detalle Ejecucion Julio '!E65</f>
        <v>2210000</v>
      </c>
      <c r="K26" s="54">
        <f>+'[1] Detalle Ejecución Agosto'!E62</f>
        <v>330000</v>
      </c>
      <c r="L26" s="54">
        <f>+'[1] Detalle Ejecución septiembre'!E68</f>
        <v>0</v>
      </c>
      <c r="M26" s="54">
        <f>+'[1] Detalle Ejecución Octubre'!E62</f>
        <v>10000</v>
      </c>
      <c r="N26" s="54">
        <f>SUM(D26:M26)</f>
        <v>12425330</v>
      </c>
    </row>
    <row r="27" spans="1:14" s="57" customFormat="1" ht="39.75" customHeight="1" x14ac:dyDescent="0.35">
      <c r="A27" s="56" t="s">
        <v>224</v>
      </c>
      <c r="B27" s="55">
        <v>17000000</v>
      </c>
      <c r="C27" s="55">
        <f>+B27</f>
        <v>17000000</v>
      </c>
      <c r="D27" s="54">
        <v>1140900.78</v>
      </c>
      <c r="E27" s="54">
        <f>('[1]Formato Presentacion Febrero 25'!E19)</f>
        <v>1133349.6100000001</v>
      </c>
      <c r="F27" s="54">
        <f>('[1]Formato Presentacion Marzo'!E19)</f>
        <v>1135692.17</v>
      </c>
      <c r="G27" s="54">
        <f>('[1] Detalle Ejecucion Abril   (2)'!E76)</f>
        <v>1160919.08</v>
      </c>
      <c r="H27" s="54">
        <f>('[1] Detalle Ejecucion Mayo  '!E72)</f>
        <v>1160919.08</v>
      </c>
      <c r="I27" s="54">
        <v>1173151.08</v>
      </c>
      <c r="J27" s="54">
        <f>+'[1] Detalle Ejecucion Julio '!E74</f>
        <v>1179114.18</v>
      </c>
      <c r="K27" s="54">
        <f>('[1]Formato Presentacion Agosto'!E21)</f>
        <v>1287760.55</v>
      </c>
      <c r="L27" s="54">
        <f>+'[1] Detalle Ejecución septiembre'!E75</f>
        <v>1787054.82</v>
      </c>
      <c r="M27" s="54">
        <f>+'[1] Detalle Ejecución Octubre'!E69</f>
        <v>1253112.77</v>
      </c>
      <c r="N27" s="54">
        <f>SUM(D27:M27)</f>
        <v>12411974.120000001</v>
      </c>
    </row>
    <row r="28" spans="1:14" s="53" customFormat="1" ht="27" x14ac:dyDescent="0.35">
      <c r="A28" s="56"/>
      <c r="B28" s="55"/>
      <c r="C28" s="55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s="53" customFormat="1" ht="27.75" customHeight="1" x14ac:dyDescent="0.35">
      <c r="A29" s="60" t="s">
        <v>223</v>
      </c>
      <c r="B29" s="59">
        <f>SUM(B30:B38)</f>
        <v>342813104</v>
      </c>
      <c r="C29" s="59">
        <f>SUM(C30:C38)</f>
        <v>342813104</v>
      </c>
      <c r="D29" s="58">
        <f>SUM(D30:D38)</f>
        <v>4929287.0999999996</v>
      </c>
      <c r="E29" s="58">
        <f>SUM(E30:E38)</f>
        <v>2458758.7200000002</v>
      </c>
      <c r="F29" s="58">
        <f>SUM(F30:F38)</f>
        <v>2333400.73</v>
      </c>
      <c r="G29" s="58">
        <f>SUM(G30:G38)</f>
        <v>4933181.2799999993</v>
      </c>
      <c r="H29" s="58">
        <f>SUM(H30:H38)</f>
        <v>3173798.2</v>
      </c>
      <c r="I29" s="58">
        <f>SUM(I30:I37)</f>
        <v>6518288.6899999995</v>
      </c>
      <c r="J29" s="58">
        <f>SUM(J30:J38)</f>
        <v>6958905.9699999997</v>
      </c>
      <c r="K29" s="58">
        <f>SUM(K30:K38)</f>
        <v>3953686.6500000004</v>
      </c>
      <c r="L29" s="58">
        <f>SUM(L30:L38)</f>
        <v>9533853.1400000006</v>
      </c>
      <c r="M29" s="58">
        <f>SUM(M30:M38)</f>
        <v>8338204.0399999991</v>
      </c>
      <c r="N29" s="58">
        <f>SUM(N30:N38)</f>
        <v>53131364.519999996</v>
      </c>
    </row>
    <row r="30" spans="1:14" s="57" customFormat="1" ht="45" customHeight="1" x14ac:dyDescent="0.35">
      <c r="A30" s="56" t="s">
        <v>222</v>
      </c>
      <c r="B30" s="55">
        <v>17400000</v>
      </c>
      <c r="C30" s="55">
        <f>+B30</f>
        <v>17400000</v>
      </c>
      <c r="D30" s="54">
        <v>1139186</v>
      </c>
      <c r="E30" s="54">
        <f>('[1]Formato Presentacion Febrero 25'!E21)</f>
        <v>951143.08</v>
      </c>
      <c r="F30" s="54">
        <f>('[1]Formato Presentacion Marzo'!E21)</f>
        <v>842005.13</v>
      </c>
      <c r="G30" s="54">
        <f>('[1] Detalle Ejecucion Abril   (2)'!E80)</f>
        <v>856705.35</v>
      </c>
      <c r="H30" s="54">
        <f>('[1] Detalle Ejecucion Mayo  '!E76)</f>
        <v>1163743.18</v>
      </c>
      <c r="I30" s="54">
        <v>528962.22</v>
      </c>
      <c r="J30" s="54">
        <f>+'[1] Detalle Ejecucion Julio '!E78</f>
        <v>856936.40999999992</v>
      </c>
      <c r="K30" s="54">
        <f>+'[1] Detalle Ejecución Agosto'!E73</f>
        <v>832056.35</v>
      </c>
      <c r="L30" s="54">
        <f>+'[1] Detalle Ejecución septiembre'!E79</f>
        <v>884051.41999999993</v>
      </c>
      <c r="M30" s="54">
        <f>+'[1] Detalle Ejecución Octubre'!E73</f>
        <v>870805.74</v>
      </c>
      <c r="N30" s="54">
        <f>SUM(D30:M30)</f>
        <v>8925594.879999999</v>
      </c>
    </row>
    <row r="31" spans="1:14" s="57" customFormat="1" ht="45" customHeight="1" x14ac:dyDescent="0.35">
      <c r="A31" s="56" t="s">
        <v>221</v>
      </c>
      <c r="B31" s="55">
        <v>20100000</v>
      </c>
      <c r="C31" s="55">
        <f>+B31</f>
        <v>20100000</v>
      </c>
      <c r="D31" s="54">
        <v>0</v>
      </c>
      <c r="E31" s="54">
        <f>('[1]Formato Presentacion Febrero 25'!E22)</f>
        <v>0</v>
      </c>
      <c r="F31" s="54">
        <f>('[1]Formato Presentacion Marzo'!E22)</f>
        <v>0</v>
      </c>
      <c r="G31" s="54">
        <f>('[1] Detalle Ejecucion Abril   (2)'!E96)</f>
        <v>1150.02</v>
      </c>
      <c r="H31" s="54">
        <f>('[1] Detalle Ejecucion Mayo  '!E94)</f>
        <v>55388.05</v>
      </c>
      <c r="I31" s="54">
        <v>0</v>
      </c>
      <c r="J31" s="54">
        <f>+'[1] Detalle Ejecucion Julio '!E93</f>
        <v>3413.38</v>
      </c>
      <c r="K31" s="54">
        <f>+'[1] Detalle Ejecución Agosto'!E88</f>
        <v>17050.5</v>
      </c>
      <c r="L31" s="54">
        <f>+'[1] Detalle Ejecución septiembre'!E94</f>
        <v>0</v>
      </c>
      <c r="M31" s="54">
        <f>+'[1] Detalle Ejecución Octubre'!E88</f>
        <v>0</v>
      </c>
      <c r="N31" s="54">
        <f>SUM(D31:M31)</f>
        <v>77001.95</v>
      </c>
    </row>
    <row r="32" spans="1:14" s="57" customFormat="1" ht="45" customHeight="1" x14ac:dyDescent="0.35">
      <c r="A32" s="56" t="s">
        <v>220</v>
      </c>
      <c r="B32" s="55">
        <v>4500000</v>
      </c>
      <c r="C32" s="55">
        <f>+B32</f>
        <v>4500000</v>
      </c>
      <c r="D32" s="54">
        <v>12600</v>
      </c>
      <c r="E32" s="54">
        <f>('[1] Detalle Ejecucion Febrero 25 '!F94)</f>
        <v>4450</v>
      </c>
      <c r="F32" s="54">
        <f>('[1]Formato Presentacion Marzo'!E23)</f>
        <v>17150</v>
      </c>
      <c r="G32" s="54">
        <f>('[1] Detalle Ejecucion Abril   (2)'!E102)</f>
        <v>0</v>
      </c>
      <c r="H32" s="54">
        <f>('[1] Detalle Ejecucion Mayo  '!E103)</f>
        <v>44200</v>
      </c>
      <c r="I32" s="54">
        <v>1083707.05</v>
      </c>
      <c r="J32" s="54">
        <f>+'[1] Detalle Ejecucion Julio '!E98</f>
        <v>79505.399999999994</v>
      </c>
      <c r="K32" s="54">
        <f>+'[1] Detalle Ejecución Agosto'!E94</f>
        <v>80200</v>
      </c>
      <c r="L32" s="54">
        <f>+'[1] Detalle Ejecución septiembre'!E98</f>
        <v>500995.9</v>
      </c>
      <c r="M32" s="54">
        <f>+'[1] Detalle Ejecución Octubre'!E92</f>
        <v>0</v>
      </c>
      <c r="N32" s="54">
        <f>SUM(D32:M32)</f>
        <v>1822808.35</v>
      </c>
    </row>
    <row r="33" spans="1:14" s="57" customFormat="1" ht="45" customHeight="1" x14ac:dyDescent="0.35">
      <c r="A33" s="56" t="s">
        <v>219</v>
      </c>
      <c r="B33" s="55">
        <v>290000</v>
      </c>
      <c r="C33" s="55">
        <f>+B33</f>
        <v>290000</v>
      </c>
      <c r="D33" s="54">
        <v>175</v>
      </c>
      <c r="E33" s="54">
        <f>('[1] Detalle Ejecucion Febrero 25 '!F99)</f>
        <v>0</v>
      </c>
      <c r="F33" s="54">
        <f>('[1]Formato Presentacion Marzo'!E24)</f>
        <v>0</v>
      </c>
      <c r="G33" s="54">
        <f>('[1] Detalle Ejecucion Abril   (2)'!E106)</f>
        <v>330.5</v>
      </c>
      <c r="H33" s="54">
        <f>('[1] Detalle Ejecucion Mayo  '!E109)</f>
        <v>0</v>
      </c>
      <c r="I33" s="54">
        <v>0</v>
      </c>
      <c r="J33" s="54">
        <f>+'[1] Detalle Ejecucion Julio '!E104</f>
        <v>20825</v>
      </c>
      <c r="K33" s="54">
        <f>+'[1] Detalle Ejecución Agosto'!E99</f>
        <v>151</v>
      </c>
      <c r="L33" s="54">
        <f>+'[1] Detalle Ejecución septiembre'!E103</f>
        <v>430831</v>
      </c>
      <c r="M33" s="54">
        <f>+'[1] Detalle Ejecución Octubre'!E96</f>
        <v>0</v>
      </c>
      <c r="N33" s="54">
        <f>SUM(D33:M33)</f>
        <v>452312.5</v>
      </c>
    </row>
    <row r="34" spans="1:14" s="57" customFormat="1" ht="45" customHeight="1" x14ac:dyDescent="0.35">
      <c r="A34" s="56" t="s">
        <v>218</v>
      </c>
      <c r="B34" s="55">
        <v>18140000</v>
      </c>
      <c r="C34" s="55">
        <f>+B34</f>
        <v>18140000</v>
      </c>
      <c r="D34" s="54">
        <v>544452</v>
      </c>
      <c r="E34" s="54">
        <f>('[1] Detalle Ejecucion Febrero 25 '!F105)</f>
        <v>174050</v>
      </c>
      <c r="F34" s="54">
        <f>('[1]Formato Presentacion Marzo'!E25)</f>
        <v>340725.1</v>
      </c>
      <c r="G34" s="54">
        <f>('[1] Detalle Ejecucion Abril   (2)'!E114)</f>
        <v>348100</v>
      </c>
      <c r="H34" s="54">
        <f>('[1] Detalle Ejecucion Mayo  '!E115)</f>
        <v>278539</v>
      </c>
      <c r="I34" s="54">
        <v>278480</v>
      </c>
      <c r="J34" s="54">
        <f>+'[1] Detalle Ejecucion Julio '!E113</f>
        <v>517430</v>
      </c>
      <c r="K34" s="54">
        <f>+'[1] Detalle Ejecución Agosto'!E107</f>
        <v>358130</v>
      </c>
      <c r="L34" s="54">
        <f>+'[1] Detalle Ejecución septiembre'!E111</f>
        <v>1833130</v>
      </c>
      <c r="M34" s="54">
        <f>+'[1] Detalle Ejecución Octubre'!E102</f>
        <v>727004</v>
      </c>
      <c r="N34" s="54">
        <f>SUM(D34:M34)</f>
        <v>5400040.0999999996</v>
      </c>
    </row>
    <row r="35" spans="1:14" s="57" customFormat="1" ht="45" customHeight="1" x14ac:dyDescent="0.35">
      <c r="A35" s="56" t="s">
        <v>217</v>
      </c>
      <c r="B35" s="55">
        <v>15650000</v>
      </c>
      <c r="C35" s="55">
        <f>+B35</f>
        <v>15650000</v>
      </c>
      <c r="D35" s="54">
        <v>788648.8</v>
      </c>
      <c r="E35" s="54">
        <f>('[1] Detalle Ejecucion Febrero 25 '!F111)</f>
        <v>837993.34000000008</v>
      </c>
      <c r="F35" s="54">
        <f>('[1]Formato Presentacion Marzo'!E26)</f>
        <v>812243.52</v>
      </c>
      <c r="G35" s="54">
        <f>('[1] Detalle Ejecucion Abril   (2)'!E121)</f>
        <v>1454409.93</v>
      </c>
      <c r="H35" s="54">
        <f>('[1] Detalle Ejecucion Mayo  '!E122)</f>
        <v>839775.48</v>
      </c>
      <c r="I35" s="54">
        <v>829635.24</v>
      </c>
      <c r="J35" s="54">
        <f>+'[1] Detalle Ejecucion Julio '!E121</f>
        <v>828408.55</v>
      </c>
      <c r="K35" s="54">
        <f>+'[1] Detalle Ejecución Agosto'!E114</f>
        <v>826544.52</v>
      </c>
      <c r="L35" s="54">
        <f>+'[1] Detalle Ejecución septiembre'!E118</f>
        <v>3064633.64</v>
      </c>
      <c r="M35" s="54">
        <f>+'[1] Detalle Ejecución Octubre'!E109</f>
        <v>2121743.25</v>
      </c>
      <c r="N35" s="54">
        <f>SUM(D35:M35)</f>
        <v>12404036.270000001</v>
      </c>
    </row>
    <row r="36" spans="1:14" s="57" customFormat="1" ht="54.75" customHeight="1" x14ac:dyDescent="0.35">
      <c r="A36" s="56" t="s">
        <v>216</v>
      </c>
      <c r="B36" s="55">
        <v>31000000</v>
      </c>
      <c r="C36" s="55">
        <f>+B36</f>
        <v>31000000</v>
      </c>
      <c r="D36" s="54">
        <v>1348258.9500000002</v>
      </c>
      <c r="E36" s="54">
        <f>('[1] Detalle Ejecucion Febrero 25 '!F121)</f>
        <v>0</v>
      </c>
      <c r="F36" s="54">
        <f>('[1]Formato Presentacion Marzo'!E27)</f>
        <v>88072</v>
      </c>
      <c r="G36" s="54">
        <f>('[1] Detalle Ejecucion Abril   (2)'!E132)</f>
        <v>7364</v>
      </c>
      <c r="H36" s="54">
        <f>('[1] Detalle Ejecucion Mayo  '!E132)</f>
        <v>31470</v>
      </c>
      <c r="I36" s="54">
        <v>51001.08</v>
      </c>
      <c r="J36" s="54">
        <f>+'[1] Detalle Ejecucion Julio '!E131</f>
        <v>1398292.73</v>
      </c>
      <c r="K36" s="54">
        <f>+'[1] Detalle Ejecución Agosto'!E124</f>
        <v>716320.74</v>
      </c>
      <c r="L36" s="54">
        <f>+'[1] Detalle Ejecución septiembre'!E130</f>
        <v>741416.19</v>
      </c>
      <c r="M36" s="54">
        <f>+'[1] Detalle Ejecución Octubre'!E121</f>
        <v>2455454.27</v>
      </c>
      <c r="N36" s="54">
        <f>SUM(D36:M36)</f>
        <v>6837649.959999999</v>
      </c>
    </row>
    <row r="37" spans="1:14" s="57" customFormat="1" ht="45" customHeight="1" x14ac:dyDescent="0.35">
      <c r="A37" s="56" t="s">
        <v>215</v>
      </c>
      <c r="B37" s="55">
        <v>231233104</v>
      </c>
      <c r="C37" s="55">
        <f>+B37</f>
        <v>231233104</v>
      </c>
      <c r="D37" s="54">
        <v>1095966.3500000001</v>
      </c>
      <c r="E37" s="54">
        <f>('[1] Detalle Ejecucion Febrero 25 '!F135)</f>
        <v>417402.3</v>
      </c>
      <c r="F37" s="54">
        <f>('[1]Formato Presentacion Marzo'!E28)</f>
        <v>108124.98</v>
      </c>
      <c r="G37" s="54">
        <f>('[1] Detalle Ejecucion Abril   (2)'!E149)</f>
        <v>1951171.48</v>
      </c>
      <c r="H37" s="54">
        <f>('[1] Detalle Ejecucion Mayo  '!E153)</f>
        <v>725784.49</v>
      </c>
      <c r="I37" s="54">
        <v>3746503.1</v>
      </c>
      <c r="J37" s="54">
        <f>+'[1] Detalle Ejecucion Julio '!E155</f>
        <v>2973036.2</v>
      </c>
      <c r="K37" s="54">
        <f>+'[1] Detalle Ejecución Agosto'!E141</f>
        <v>1123233.54</v>
      </c>
      <c r="L37" s="54">
        <f>+'[1] Detalle Ejecución septiembre'!E150</f>
        <v>2078794.99</v>
      </c>
      <c r="M37" s="54">
        <f>+'[1] Detalle Ejecución Octubre'!E140</f>
        <v>2130628.7799999998</v>
      </c>
      <c r="N37" s="54">
        <f>SUM(D37:M37)</f>
        <v>16350646.210000001</v>
      </c>
    </row>
    <row r="38" spans="1:14" s="57" customFormat="1" ht="45" customHeight="1" x14ac:dyDescent="0.35">
      <c r="A38" s="56" t="s">
        <v>214</v>
      </c>
      <c r="B38" s="55">
        <v>4500000</v>
      </c>
      <c r="C38" s="55">
        <f>+B38</f>
        <v>4500000</v>
      </c>
      <c r="D38" s="54">
        <v>0</v>
      </c>
      <c r="E38" s="54">
        <f>('[1] Detalle Ejecucion Febrero 25 '!F159)</f>
        <v>73720</v>
      </c>
      <c r="F38" s="54">
        <f>('[1]Formato Presentacion Marzo'!E29)</f>
        <v>125080</v>
      </c>
      <c r="G38" s="54">
        <f>('[1] Detalle Ejecucion Abril   (2)'!E178)</f>
        <v>313950</v>
      </c>
      <c r="H38" s="54">
        <f>('[1] Detalle Ejecucion Mayo  '!E178)</f>
        <v>34898</v>
      </c>
      <c r="I38" s="39"/>
      <c r="J38" s="54">
        <f>+'[1] Detalle Ejecucion Julio '!E189</f>
        <v>281058.3</v>
      </c>
      <c r="K38" s="54">
        <f>+'[1] Detalle Ejecución Agosto'!E177</f>
        <v>0</v>
      </c>
      <c r="L38" s="54"/>
      <c r="M38" s="54">
        <f>+'[1] Detalle Ejecución Octubre'!E168</f>
        <v>32568</v>
      </c>
      <c r="N38" s="54">
        <f>SUM(D38:M38)</f>
        <v>861274.3</v>
      </c>
    </row>
    <row r="39" spans="1:14" s="53" customFormat="1" ht="16.5" customHeight="1" x14ac:dyDescent="0.35">
      <c r="A39" s="56"/>
      <c r="B39" s="55"/>
      <c r="C39" s="55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4" s="53" customFormat="1" ht="29.25" customHeight="1" x14ac:dyDescent="0.35">
      <c r="A40" s="60" t="s">
        <v>213</v>
      </c>
      <c r="B40" s="59">
        <f>SUM(B41:B48)</f>
        <v>31882988</v>
      </c>
      <c r="C40" s="59">
        <f>SUM(C41:C48)</f>
        <v>31882988</v>
      </c>
      <c r="D40" s="58">
        <f>SUM(D41:D48)</f>
        <v>923530.02</v>
      </c>
      <c r="E40" s="58">
        <f>SUM(E41:E48)</f>
        <v>671940.98</v>
      </c>
      <c r="F40" s="58">
        <f>SUM(F41:F48)</f>
        <v>2100009.09</v>
      </c>
      <c r="G40" s="58">
        <f>SUM(G41:G48)</f>
        <v>2034882.61</v>
      </c>
      <c r="H40" s="58">
        <f>SUM(H41:H48)</f>
        <v>592707.9</v>
      </c>
      <c r="I40" s="58">
        <f>SUM(I41:I48)</f>
        <v>915932.06</v>
      </c>
      <c r="J40" s="58">
        <f>SUM(J41:J48)</f>
        <v>1780096.01</v>
      </c>
      <c r="K40" s="58">
        <f>SUM(K41:K48)</f>
        <v>1875802.9500000002</v>
      </c>
      <c r="L40" s="58">
        <f>SUM(L41:L48)</f>
        <v>1881566.25</v>
      </c>
      <c r="M40" s="58">
        <f>SUM(M41:M48)</f>
        <v>4033982.29</v>
      </c>
      <c r="N40" s="58">
        <f>SUM(N41:N48)</f>
        <v>16810450.16</v>
      </c>
    </row>
    <row r="41" spans="1:14" s="57" customFormat="1" ht="33" customHeight="1" x14ac:dyDescent="0.35">
      <c r="A41" s="56" t="s">
        <v>212</v>
      </c>
      <c r="B41" s="55">
        <v>3000000</v>
      </c>
      <c r="C41" s="55">
        <f>+B41</f>
        <v>3000000</v>
      </c>
      <c r="D41" s="54">
        <v>24533.52</v>
      </c>
      <c r="E41" s="54">
        <f>('[1] Detalle Ejecucion Febrero 25 '!F166)</f>
        <v>59005.64</v>
      </c>
      <c r="F41" s="54">
        <f>('[1]Formato Presentacion Marzo'!E31)</f>
        <v>74876.39</v>
      </c>
      <c r="G41" s="54">
        <f>('[1] Detalle Ejecucion Abril   (2)'!E187)</f>
        <v>29628.68</v>
      </c>
      <c r="H41" s="54">
        <f>('[1] Detalle Ejecucion Mayo  '!E185)</f>
        <v>27940.09</v>
      </c>
      <c r="I41" s="54">
        <v>58336.520000000004</v>
      </c>
      <c r="J41" s="54">
        <f>+'[1] Detalle Ejecucion Julio '!E196</f>
        <v>191710.80000000002</v>
      </c>
      <c r="K41" s="54">
        <f>+'[1] Detalle Ejecución Agosto'!E182</f>
        <v>255354.68000000002</v>
      </c>
      <c r="L41" s="54">
        <f>+'[1] Detalle Ejecución septiembre'!E183</f>
        <v>58924.61</v>
      </c>
      <c r="M41" s="54">
        <f>+'[1] Detalle Ejecución Octubre'!E174</f>
        <v>0</v>
      </c>
      <c r="N41" s="54">
        <f>SUM(D41:M41)</f>
        <v>780310.93</v>
      </c>
    </row>
    <row r="42" spans="1:14" s="57" customFormat="1" ht="33" customHeight="1" x14ac:dyDescent="0.35">
      <c r="A42" s="56" t="s">
        <v>211</v>
      </c>
      <c r="B42" s="55">
        <v>4700000</v>
      </c>
      <c r="C42" s="55">
        <f>+B42</f>
        <v>4700000</v>
      </c>
      <c r="D42" s="54">
        <v>0</v>
      </c>
      <c r="E42" s="54">
        <f>('[1] Detalle Ejecucion Febrero 25 '!F172)</f>
        <v>0</v>
      </c>
      <c r="F42" s="54">
        <f>('[1]Formato Presentacion Marzo'!E32)</f>
        <v>0</v>
      </c>
      <c r="G42" s="54">
        <f>('[1] Detalle Ejecucion Abril   (2)'!E196)</f>
        <v>0</v>
      </c>
      <c r="H42" s="54">
        <f>('[1] Detalle Ejecucion Mayo  '!E191)</f>
        <v>0</v>
      </c>
      <c r="I42" s="54">
        <v>228825.60000000001</v>
      </c>
      <c r="J42" s="54">
        <f>+'[1] Detalle Ejecucion Julio '!E205</f>
        <v>0</v>
      </c>
      <c r="K42" s="54">
        <f>+'[1] Detalle Ejecución Agosto'!E191</f>
        <v>0</v>
      </c>
      <c r="L42" s="54">
        <f>+'[1] Detalle Ejecución septiembre'!E189</f>
        <v>0</v>
      </c>
      <c r="M42" s="54">
        <f>+'[1] Detalle Ejecución Octubre'!E178</f>
        <v>0</v>
      </c>
      <c r="N42" s="54">
        <f>SUM(D42:M42)</f>
        <v>228825.60000000001</v>
      </c>
    </row>
    <row r="43" spans="1:14" s="57" customFormat="1" ht="33" customHeight="1" x14ac:dyDescent="0.35">
      <c r="A43" s="56" t="s">
        <v>210</v>
      </c>
      <c r="B43" s="55">
        <v>720000</v>
      </c>
      <c r="C43" s="55">
        <f>+B43</f>
        <v>720000</v>
      </c>
      <c r="D43" s="54">
        <f>('[1] Detalle Ejecucion Enero 25'!E191)</f>
        <v>500</v>
      </c>
      <c r="E43" s="54">
        <f>('[1] Detalle Ejecucion Febrero 25 '!F177)</f>
        <v>0</v>
      </c>
      <c r="F43" s="54">
        <f>('[1]Formato Presentacion Marzo'!E33)</f>
        <v>0</v>
      </c>
      <c r="G43" s="54">
        <f>('[1] Detalle Ejecucion Abril   (2)'!E201)</f>
        <v>6900</v>
      </c>
      <c r="H43" s="54">
        <f>('[1] Detalle Ejecucion Mayo  '!E196)</f>
        <v>0</v>
      </c>
      <c r="I43" s="54">
        <v>0</v>
      </c>
      <c r="J43" s="54">
        <f>+'[1] Detalle Ejecucion Julio '!E210</f>
        <v>11100</v>
      </c>
      <c r="K43" s="54">
        <f>+'[1] Detalle Ejecución Agosto'!E196</f>
        <v>0</v>
      </c>
      <c r="L43" s="54">
        <f>+'[1] Detalle Ejecución septiembre'!E194</f>
        <v>0</v>
      </c>
      <c r="M43" s="54">
        <f>+'[1] Detalle Ejecución Octubre'!E183</f>
        <v>0</v>
      </c>
      <c r="N43" s="54">
        <f>SUM(D43:M43)</f>
        <v>18500</v>
      </c>
    </row>
    <row r="44" spans="1:14" s="57" customFormat="1" ht="33" customHeight="1" x14ac:dyDescent="0.35">
      <c r="A44" s="56" t="s">
        <v>209</v>
      </c>
      <c r="B44" s="55">
        <v>80000</v>
      </c>
      <c r="C44" s="55">
        <f>+B44</f>
        <v>80000</v>
      </c>
      <c r="D44" s="54">
        <v>0</v>
      </c>
      <c r="E44" s="54">
        <f>('[1] Detalle Ejecucion Febrero 25 '!F184)</f>
        <v>0</v>
      </c>
      <c r="F44" s="54">
        <f>('[1]Formato Presentacion Marzo'!E34)</f>
        <v>0</v>
      </c>
      <c r="G44" s="54">
        <f>('[1] Detalle Ejecucion Abril   (2)'!E209)</f>
        <v>0</v>
      </c>
      <c r="H44" s="54">
        <f>('[1] Detalle Ejecucion Mayo  '!E203)</f>
        <v>0</v>
      </c>
      <c r="I44" s="54">
        <v>0</v>
      </c>
      <c r="J44" s="54">
        <f>+'[1] Detalle Ejecucion Julio '!E218</f>
        <v>32925</v>
      </c>
      <c r="K44" s="54">
        <f>+'[1] Detalle Ejecución Agosto'!E203</f>
        <v>9621.18</v>
      </c>
      <c r="L44" s="54">
        <f>+'[1] Detalle Ejecución septiembre'!E201</f>
        <v>0</v>
      </c>
      <c r="M44" s="54">
        <f>+'[1] Detalle Ejecución Octubre'!E192</f>
        <v>0</v>
      </c>
      <c r="N44" s="54">
        <f>SUM(D44:M44)</f>
        <v>42546.18</v>
      </c>
    </row>
    <row r="45" spans="1:14" s="57" customFormat="1" ht="33" customHeight="1" x14ac:dyDescent="0.35">
      <c r="A45" s="56" t="s">
        <v>208</v>
      </c>
      <c r="B45" s="55">
        <v>900000</v>
      </c>
      <c r="C45" s="55">
        <f>+B45</f>
        <v>900000</v>
      </c>
      <c r="D45" s="54">
        <v>0</v>
      </c>
      <c r="E45" s="54">
        <f>('[1] Detalle Ejecucion Febrero 25 '!F187)</f>
        <v>0</v>
      </c>
      <c r="F45" s="54">
        <f>('[1]Formato Presentacion Marzo'!E35)</f>
        <v>0</v>
      </c>
      <c r="G45" s="54">
        <f>('[1] Detalle Ejecucion Abril   (2)'!E212)</f>
        <v>0</v>
      </c>
      <c r="H45" s="54">
        <f>('[1] Detalle Ejecucion Mayo  '!E206)</f>
        <v>0</v>
      </c>
      <c r="I45" s="54">
        <v>0</v>
      </c>
      <c r="J45" s="54"/>
      <c r="K45" s="54">
        <f>+'[1] Detalle Ejecución Agosto'!E207</f>
        <v>0</v>
      </c>
      <c r="L45" s="54">
        <f>+'[1] Detalle Ejecución septiembre'!E203</f>
        <v>0</v>
      </c>
      <c r="M45" s="54">
        <f>+'[1] Detalle Ejecución Octubre'!E192</f>
        <v>0</v>
      </c>
      <c r="N45" s="54">
        <f>SUM(D45:M45)</f>
        <v>0</v>
      </c>
    </row>
    <row r="46" spans="1:14" s="57" customFormat="1" ht="33" customHeight="1" x14ac:dyDescent="0.35">
      <c r="A46" s="56" t="s">
        <v>207</v>
      </c>
      <c r="B46" s="55">
        <v>500000</v>
      </c>
      <c r="C46" s="55">
        <f>+B46</f>
        <v>500000</v>
      </c>
      <c r="D46" s="54">
        <v>0</v>
      </c>
      <c r="E46" s="54">
        <f>('[1] Detalle Ejecucion Febrero 25 '!F192)</f>
        <v>0</v>
      </c>
      <c r="F46" s="54">
        <f>('[1]Formato Presentacion Marzo'!E36)</f>
        <v>0</v>
      </c>
      <c r="G46" s="54">
        <f>('[1] Detalle Ejecucion Abril   (2)'!E217)</f>
        <v>0</v>
      </c>
      <c r="H46" s="54">
        <f>('[1] Detalle Ejecucion Mayo  '!E211)</f>
        <v>0</v>
      </c>
      <c r="I46" s="54">
        <v>0</v>
      </c>
      <c r="J46" s="54"/>
      <c r="K46" s="54">
        <f>+'[1] Detalle Ejecución Agosto'!E212</f>
        <v>0</v>
      </c>
      <c r="L46" s="54">
        <f>+'[1] Detalle Ejecución septiembre'!E208</f>
        <v>0</v>
      </c>
      <c r="M46" s="54">
        <f>+'[1] Detalle Ejecución Octubre'!E197</f>
        <v>0</v>
      </c>
      <c r="N46" s="54">
        <f>SUM(D46:M46)</f>
        <v>0</v>
      </c>
    </row>
    <row r="47" spans="1:14" s="57" customFormat="1" ht="51" customHeight="1" x14ac:dyDescent="0.35">
      <c r="A47" s="56" t="s">
        <v>206</v>
      </c>
      <c r="B47" s="55">
        <v>13540000</v>
      </c>
      <c r="C47" s="55">
        <f>+B47</f>
        <v>13540000</v>
      </c>
      <c r="D47" s="54">
        <v>887850</v>
      </c>
      <c r="E47" s="54">
        <f>('[1] Detalle Ejecucion Febrero 25 '!F201)</f>
        <v>540290</v>
      </c>
      <c r="F47" s="54">
        <f>('[1]Formato Presentacion Marzo'!E37)</f>
        <v>875001.43</v>
      </c>
      <c r="G47" s="54">
        <f>('[1] Detalle Ejecucion Abril   (2)'!E226)</f>
        <v>1320961.2300000002</v>
      </c>
      <c r="H47" s="54">
        <f>('[1] Detalle Ejecucion Mayo  '!E220)</f>
        <v>538090</v>
      </c>
      <c r="I47" s="54">
        <v>542663.80000000005</v>
      </c>
      <c r="J47" s="54">
        <f>+'[1] Detalle Ejecucion Julio '!E235</f>
        <v>1144115</v>
      </c>
      <c r="K47" s="54">
        <f>+'[1] Detalle Ejecución Agosto'!E221</f>
        <v>667840.04</v>
      </c>
      <c r="L47" s="54">
        <f>+'[1] Detalle Ejecución septiembre'!E217</f>
        <v>595210.04</v>
      </c>
      <c r="M47" s="54">
        <f>+'[1] Detalle Ejecución Octubre'!E206</f>
        <v>1542461</v>
      </c>
      <c r="N47" s="54">
        <f>SUM(D47:M47)</f>
        <v>8654482.5399999991</v>
      </c>
    </row>
    <row r="48" spans="1:14" s="53" customFormat="1" ht="33" customHeight="1" x14ac:dyDescent="0.35">
      <c r="A48" s="56" t="s">
        <v>205</v>
      </c>
      <c r="B48" s="54">
        <v>8442988</v>
      </c>
      <c r="C48" s="54">
        <f>+B48</f>
        <v>8442988</v>
      </c>
      <c r="D48" s="54">
        <f>+'[1]Aplic Financieras Junio 25 (2)'!D49</f>
        <v>10646.5</v>
      </c>
      <c r="E48" s="54">
        <f>+'[1]Aplic Financieras Junio 25 (2)'!E49</f>
        <v>72645.34</v>
      </c>
      <c r="F48" s="54">
        <f>+'[1]Aplic Financieras Junio 25 (2)'!F49</f>
        <v>1150131.27</v>
      </c>
      <c r="G48" s="54">
        <f>+'[1]Aplic Financieras Junio 25 (2)'!G49</f>
        <v>677392.7</v>
      </c>
      <c r="H48" s="54">
        <f>+'[1]Aplic Financieras Junio 25 (2)'!H49</f>
        <v>26677.81</v>
      </c>
      <c r="I48" s="54">
        <f>+'[1]Aplic Financieras Junio 25 (2)'!I49</f>
        <v>86106.14</v>
      </c>
      <c r="J48" s="54">
        <f>+'[1] Detalle Ejecucion Julio '!E249</f>
        <v>400245.21</v>
      </c>
      <c r="K48" s="54">
        <f>+'[1] Detalle Ejecución Agosto'!E233</f>
        <v>942987.04999999993</v>
      </c>
      <c r="L48" s="54">
        <f>+'[1] Detalle Ejecución septiembre'!E228</f>
        <v>1227431.6000000001</v>
      </c>
      <c r="M48" s="54">
        <f>+'[1] Detalle Ejecución Octubre'!E219</f>
        <v>2491521.29</v>
      </c>
      <c r="N48" s="54">
        <f>SUM(D48:M48)</f>
        <v>7085784.9100000001</v>
      </c>
    </row>
    <row r="49" spans="1:14" s="53" customFormat="1" ht="30.75" customHeight="1" x14ac:dyDescent="0.35">
      <c r="A49" s="60" t="s">
        <v>204</v>
      </c>
      <c r="B49" s="59">
        <f>SUM(B50:B57)</f>
        <v>3500000</v>
      </c>
      <c r="C49" s="59">
        <f>SUM(C50:C57)</f>
        <v>3500000</v>
      </c>
      <c r="D49" s="58">
        <f>SUM(D50:D57)</f>
        <v>0</v>
      </c>
      <c r="E49" s="58">
        <f>SUM(E50:E57)</f>
        <v>0</v>
      </c>
      <c r="F49" s="58">
        <f>SUM(F50:F57)</f>
        <v>108400</v>
      </c>
      <c r="G49" s="58">
        <f>SUM(G50:G57)</f>
        <v>0</v>
      </c>
      <c r="H49" s="58">
        <f>SUM(H50:H57)</f>
        <v>245027</v>
      </c>
      <c r="I49" s="58">
        <f>SUM(I50:I57)</f>
        <v>0</v>
      </c>
      <c r="J49" s="58">
        <f>SUM(J50:J57)</f>
        <v>0</v>
      </c>
      <c r="K49" s="58">
        <f>SUM(K50:K57)</f>
        <v>0</v>
      </c>
      <c r="L49" s="58">
        <f>+L50+L51+L52+L53+L54+L55+L56+L57</f>
        <v>169774.35</v>
      </c>
      <c r="M49" s="58">
        <f>SUM(M50:M57)</f>
        <v>909334.73</v>
      </c>
      <c r="N49" s="58">
        <f>SUM(N50:N57)</f>
        <v>1432536.08</v>
      </c>
    </row>
    <row r="50" spans="1:14" s="57" customFormat="1" ht="54" customHeight="1" x14ac:dyDescent="0.35">
      <c r="A50" s="56" t="s">
        <v>203</v>
      </c>
      <c r="B50" s="55">
        <v>3500000</v>
      </c>
      <c r="C50" s="55">
        <f>+B50</f>
        <v>3500000</v>
      </c>
      <c r="D50" s="54">
        <v>0</v>
      </c>
      <c r="E50" s="54">
        <v>0</v>
      </c>
      <c r="F50" s="54">
        <f>('[1]Formato Presentacion Marzo'!E40)</f>
        <v>108400</v>
      </c>
      <c r="G50" s="54">
        <f>('[1] Detalle Ejecucion Abril   (2)'!E264)</f>
        <v>0</v>
      </c>
      <c r="H50" s="54">
        <f>('[1] Detalle Ejecucion Mayo  '!F255)</f>
        <v>245027</v>
      </c>
      <c r="I50" s="54"/>
      <c r="J50" s="54"/>
      <c r="K50" s="54">
        <v>0</v>
      </c>
      <c r="L50" s="54">
        <v>169774.35</v>
      </c>
      <c r="M50" s="54">
        <f>+'[1] Detalle Ejecución Octubre'!E234</f>
        <v>909334.73</v>
      </c>
      <c r="N50" s="54">
        <f>SUM(D50:M50)</f>
        <v>1432536.08</v>
      </c>
    </row>
    <row r="51" spans="1:14" s="57" customFormat="1" ht="54" customHeight="1" x14ac:dyDescent="0.35">
      <c r="A51" s="56" t="s">
        <v>202</v>
      </c>
      <c r="B51" s="55">
        <v>0</v>
      </c>
      <c r="C51" s="55">
        <f>+B51</f>
        <v>0</v>
      </c>
      <c r="D51" s="54">
        <v>0</v>
      </c>
      <c r="E51" s="54">
        <v>0</v>
      </c>
      <c r="F51" s="54">
        <f>('[1]Formato Presentacion Marzo'!E41)</f>
        <v>0</v>
      </c>
      <c r="G51" s="54">
        <f>('[2]Formato Presentacion Mayo'!E43)</f>
        <v>0</v>
      </c>
      <c r="H51" s="54">
        <v>0</v>
      </c>
      <c r="I51" s="54">
        <v>0</v>
      </c>
      <c r="J51" s="54"/>
      <c r="K51" s="54">
        <v>0</v>
      </c>
      <c r="L51" s="54">
        <v>0</v>
      </c>
      <c r="M51" s="54">
        <f>+'[1] Detalle Ejecución Octubre'!E264</f>
        <v>0</v>
      </c>
      <c r="N51" s="54">
        <f>SUM(D51:M51)</f>
        <v>0</v>
      </c>
    </row>
    <row r="52" spans="1:14" s="57" customFormat="1" ht="54" customHeight="1" x14ac:dyDescent="0.35">
      <c r="A52" s="56" t="s">
        <v>201</v>
      </c>
      <c r="B52" s="55">
        <v>0</v>
      </c>
      <c r="C52" s="55">
        <f>+B52</f>
        <v>0</v>
      </c>
      <c r="D52" s="54">
        <v>0</v>
      </c>
      <c r="E52" s="54">
        <v>0</v>
      </c>
      <c r="F52" s="54">
        <f>('[1]Formato Presentacion Marzo'!E42)</f>
        <v>0</v>
      </c>
      <c r="G52" s="54">
        <f>('[2]Formato Presentacion Mayo'!E44)</f>
        <v>0</v>
      </c>
      <c r="H52" s="54">
        <v>0</v>
      </c>
      <c r="I52" s="54">
        <v>0</v>
      </c>
      <c r="J52" s="54"/>
      <c r="K52" s="54">
        <v>0</v>
      </c>
      <c r="L52" s="54">
        <v>0</v>
      </c>
      <c r="M52" s="54"/>
      <c r="N52" s="54">
        <f>SUM(D52:M52)</f>
        <v>0</v>
      </c>
    </row>
    <row r="53" spans="1:14" s="57" customFormat="1" ht="54" customHeight="1" x14ac:dyDescent="0.35">
      <c r="A53" s="56" t="s">
        <v>200</v>
      </c>
      <c r="B53" s="55">
        <v>0</v>
      </c>
      <c r="C53" s="55">
        <f>+B53</f>
        <v>0</v>
      </c>
      <c r="D53" s="54">
        <v>0</v>
      </c>
      <c r="E53" s="54">
        <v>0</v>
      </c>
      <c r="F53" s="54">
        <f>('[1]Formato Presentacion Marzo'!E43)</f>
        <v>0</v>
      </c>
      <c r="G53" s="54">
        <f>('[2]Formato Presentacion Mayo'!E45)</f>
        <v>0</v>
      </c>
      <c r="H53" s="54">
        <v>0</v>
      </c>
      <c r="I53" s="54">
        <v>0</v>
      </c>
      <c r="J53" s="54"/>
      <c r="K53" s="54">
        <v>0</v>
      </c>
      <c r="L53" s="54"/>
      <c r="M53" s="54"/>
      <c r="N53" s="54">
        <f>SUM(D53:M53)</f>
        <v>0</v>
      </c>
    </row>
    <row r="54" spans="1:14" s="57" customFormat="1" ht="54" customHeight="1" x14ac:dyDescent="0.35">
      <c r="A54" s="56" t="s">
        <v>199</v>
      </c>
      <c r="B54" s="55">
        <v>0</v>
      </c>
      <c r="C54" s="55">
        <f>+B54</f>
        <v>0</v>
      </c>
      <c r="D54" s="54">
        <v>0</v>
      </c>
      <c r="E54" s="54">
        <v>0</v>
      </c>
      <c r="F54" s="54">
        <f>('[1]Formato Presentacion Marzo'!E44)</f>
        <v>0</v>
      </c>
      <c r="G54" s="54">
        <f>('[2]Formato Presentacion Mayo'!E46)</f>
        <v>0</v>
      </c>
      <c r="H54" s="54">
        <v>0</v>
      </c>
      <c r="I54" s="54">
        <v>0</v>
      </c>
      <c r="J54" s="54"/>
      <c r="K54" s="54">
        <v>0</v>
      </c>
      <c r="L54" s="54">
        <v>0</v>
      </c>
      <c r="M54" s="54"/>
      <c r="N54" s="54">
        <f>SUM(D54:M54)</f>
        <v>0</v>
      </c>
    </row>
    <row r="55" spans="1:14" s="57" customFormat="1" ht="54" customHeight="1" x14ac:dyDescent="0.35">
      <c r="A55" s="56" t="s">
        <v>198</v>
      </c>
      <c r="B55" s="55">
        <v>0</v>
      </c>
      <c r="C55" s="55">
        <f>+B55</f>
        <v>0</v>
      </c>
      <c r="D55" s="54">
        <v>0</v>
      </c>
      <c r="E55" s="54">
        <v>0</v>
      </c>
      <c r="F55" s="54">
        <f>('[1]Formato Presentacion Marzo'!E45)</f>
        <v>0</v>
      </c>
      <c r="G55" s="54">
        <f>('[2]Formato Presentacion Mayo'!E47)</f>
        <v>0</v>
      </c>
      <c r="H55" s="54">
        <v>0</v>
      </c>
      <c r="I55" s="54">
        <v>0</v>
      </c>
      <c r="J55" s="54"/>
      <c r="K55" s="54">
        <v>0</v>
      </c>
      <c r="L55" s="54">
        <v>0</v>
      </c>
      <c r="M55" s="54"/>
      <c r="N55" s="54">
        <f>SUM(D55:M55)</f>
        <v>0</v>
      </c>
    </row>
    <row r="56" spans="1:14" s="57" customFormat="1" ht="54" customHeight="1" x14ac:dyDescent="0.35">
      <c r="A56" s="56" t="s">
        <v>197</v>
      </c>
      <c r="B56" s="55">
        <v>0</v>
      </c>
      <c r="C56" s="55">
        <f>+B56</f>
        <v>0</v>
      </c>
      <c r="D56" s="54">
        <v>0</v>
      </c>
      <c r="E56" s="54">
        <f>('[1] Detalle Ejecucion Febrero 25 '!F240)</f>
        <v>0</v>
      </c>
      <c r="F56" s="54">
        <f>('[1]Formato Presentacion Marzo'!E45)</f>
        <v>0</v>
      </c>
      <c r="G56" s="54">
        <f>('[2]Formato Presentacion Mayo'!E48)</f>
        <v>0</v>
      </c>
      <c r="H56" s="54">
        <v>0</v>
      </c>
      <c r="I56" s="54">
        <v>0</v>
      </c>
      <c r="J56" s="54"/>
      <c r="K56" s="54">
        <v>0</v>
      </c>
      <c r="L56" s="54">
        <v>0</v>
      </c>
      <c r="M56" s="54"/>
      <c r="N56" s="54">
        <f>SUM(D56:M56)</f>
        <v>0</v>
      </c>
    </row>
    <row r="57" spans="1:14" s="57" customFormat="1" ht="54" customHeight="1" x14ac:dyDescent="0.35">
      <c r="A57" s="56" t="s">
        <v>196</v>
      </c>
      <c r="B57" s="55">
        <v>0</v>
      </c>
      <c r="C57" s="55">
        <f>+B57</f>
        <v>0</v>
      </c>
      <c r="D57" s="54">
        <v>0</v>
      </c>
      <c r="E57" s="54">
        <v>0</v>
      </c>
      <c r="F57" s="54">
        <f>('[1]Formato Presentacion Marzo'!E46)</f>
        <v>0</v>
      </c>
      <c r="G57" s="54">
        <f>('[2]Formato Presentacion Mayo'!E49)</f>
        <v>0</v>
      </c>
      <c r="H57" s="54">
        <v>0</v>
      </c>
      <c r="I57" s="54">
        <v>0</v>
      </c>
      <c r="J57" s="54"/>
      <c r="K57" s="54">
        <v>0</v>
      </c>
      <c r="L57" s="54">
        <v>0</v>
      </c>
      <c r="M57" s="54"/>
      <c r="N57" s="54">
        <f>SUM(D57:M57)</f>
        <v>0</v>
      </c>
    </row>
    <row r="58" spans="1:14" s="53" customFormat="1" ht="27" x14ac:dyDescent="0.35">
      <c r="A58" s="56"/>
      <c r="B58" s="55"/>
      <c r="C58" s="55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>
        <f>SUM(D58:K58)</f>
        <v>0</v>
      </c>
    </row>
    <row r="59" spans="1:14" s="53" customFormat="1" ht="27.75" customHeight="1" x14ac:dyDescent="0.35">
      <c r="A59" s="60" t="s">
        <v>195</v>
      </c>
      <c r="B59" s="59">
        <f>SUM(B60:B66)</f>
        <v>2644266444</v>
      </c>
      <c r="C59" s="59">
        <f>SUM(C60:C66)</f>
        <v>2644266444</v>
      </c>
      <c r="D59" s="58">
        <f>SUM(D60:D66)</f>
        <v>16900860.670000002</v>
      </c>
      <c r="E59" s="58">
        <f>SUM(E60:E66)</f>
        <v>4053595</v>
      </c>
      <c r="F59" s="58">
        <f>SUM(F60:F66)</f>
        <v>82325321.980000004</v>
      </c>
      <c r="G59" s="58">
        <f>SUM(G60:G66)</f>
        <v>285532781.27999997</v>
      </c>
      <c r="H59" s="58">
        <f>SUM(H60:H66)</f>
        <v>195916788.83000001</v>
      </c>
      <c r="I59" s="58">
        <f>SUM(I60:I66)</f>
        <v>0</v>
      </c>
      <c r="J59" s="58">
        <f>SUM(J60:J66)</f>
        <v>211768036.82999998</v>
      </c>
      <c r="K59" s="58">
        <f>SUM(K60:K66)</f>
        <v>153768036.83000001</v>
      </c>
      <c r="L59" s="58">
        <f>SUM(L60:L66)</f>
        <v>100000000</v>
      </c>
      <c r="M59" s="58">
        <f>SUM(M60:M66)</f>
        <v>135304110.49000001</v>
      </c>
      <c r="N59" s="58">
        <f>SUM(N60:N66)</f>
        <v>1185569531.9099998</v>
      </c>
    </row>
    <row r="60" spans="1:14" s="57" customFormat="1" ht="49.5" customHeight="1" x14ac:dyDescent="0.35">
      <c r="A60" s="56" t="s">
        <v>194</v>
      </c>
      <c r="B60" s="55">
        <v>12000000</v>
      </c>
      <c r="C60" s="55">
        <f>+B60</f>
        <v>12000000</v>
      </c>
      <c r="D60" s="54">
        <v>0</v>
      </c>
      <c r="E60" s="54">
        <f>('[1] Detalle Ejecucion Febrero 25 '!F245)</f>
        <v>4053595</v>
      </c>
      <c r="F60" s="54">
        <f>('[1]Formato Presentacion Marzo'!E49)</f>
        <v>425902</v>
      </c>
      <c r="G60" s="54">
        <f>('[1] Detalle Ejecucion Abril   (2)'!E282)</f>
        <v>2228670.79</v>
      </c>
      <c r="H60" s="54">
        <f>('[1] Detalle Ejecucion Mayo  '!E270)</f>
        <v>48752</v>
      </c>
      <c r="I60" s="54">
        <f>('[1] Detalle Ejecucion Junio'!J269)</f>
        <v>0</v>
      </c>
      <c r="J60" s="54"/>
      <c r="K60" s="54">
        <f>+'[1] Detalle Ejecución Agosto'!E288</f>
        <v>0</v>
      </c>
      <c r="L60" s="54">
        <f>+'[1] Detalle Ejecución septiembre'!E273</f>
        <v>0</v>
      </c>
      <c r="M60" s="54">
        <f>+'[1] Detalle Ejecución Octubre'!E264</f>
        <v>0</v>
      </c>
      <c r="N60" s="54">
        <f>SUM(D60:M60)</f>
        <v>6756919.79</v>
      </c>
    </row>
    <row r="61" spans="1:14" s="57" customFormat="1" ht="54" customHeight="1" x14ac:dyDescent="0.35">
      <c r="A61" s="56" t="s">
        <v>193</v>
      </c>
      <c r="B61" s="55">
        <v>2632266444</v>
      </c>
      <c r="C61" s="55">
        <f>+B61</f>
        <v>2632266444</v>
      </c>
      <c r="D61" s="54">
        <v>16900860.670000002</v>
      </c>
      <c r="E61" s="54">
        <f>('[1] Detalle Ejecucion Febrero 25 '!F250)</f>
        <v>0</v>
      </c>
      <c r="F61" s="54">
        <f>('[1]Formato Presentacion Marzo'!E50)</f>
        <v>81899419.980000004</v>
      </c>
      <c r="G61" s="54">
        <f>('[1] Detalle Ejecucion Abril   (2)'!E287)</f>
        <v>35304110.490000002</v>
      </c>
      <c r="H61" s="54">
        <f>('[1] Detalle Ejecucion Mayo  '!E276)</f>
        <v>11768036.83</v>
      </c>
      <c r="I61" s="54"/>
      <c r="J61" s="54">
        <f>+'[1] Detalle Ejecucion Julio '!E300</f>
        <v>0</v>
      </c>
      <c r="K61" s="54">
        <f>+'[1] Detalle Ejecución Agosto'!E292</f>
        <v>11768036.83</v>
      </c>
      <c r="L61" s="54">
        <f>+'[1] Detalle Ejecución septiembre'!E277</f>
        <v>0</v>
      </c>
      <c r="M61" s="54">
        <f>+'[1] Detalle Ejecución Octubre'!E268</f>
        <v>35304110.490000002</v>
      </c>
      <c r="N61" s="54">
        <f>SUM(D61:M61)</f>
        <v>192944575.29000005</v>
      </c>
    </row>
    <row r="62" spans="1:14" s="57" customFormat="1" ht="54.75" customHeight="1" x14ac:dyDescent="0.35">
      <c r="A62" s="56" t="s">
        <v>192</v>
      </c>
      <c r="B62" s="55">
        <v>0</v>
      </c>
      <c r="C62" s="55">
        <f>+B62</f>
        <v>0</v>
      </c>
      <c r="D62" s="54">
        <v>0</v>
      </c>
      <c r="E62" s="54">
        <v>0</v>
      </c>
      <c r="F62" s="54">
        <f>('[1]Formato Presentacion Marzo'!E51)</f>
        <v>0</v>
      </c>
      <c r="G62" s="54">
        <f>('[2]Formato Presentacion Mayo'!E53)</f>
        <v>0</v>
      </c>
      <c r="H62" s="54">
        <v>0</v>
      </c>
      <c r="I62" s="54">
        <v>0</v>
      </c>
      <c r="J62" s="54"/>
      <c r="K62" s="54">
        <v>0</v>
      </c>
      <c r="L62" s="54">
        <v>0</v>
      </c>
      <c r="M62" s="54"/>
      <c r="N62" s="54">
        <f>SUM(D62:M62)</f>
        <v>0</v>
      </c>
    </row>
    <row r="63" spans="1:14" s="57" customFormat="1" ht="55.5" customHeight="1" x14ac:dyDescent="0.35">
      <c r="A63" s="56" t="s">
        <v>191</v>
      </c>
      <c r="B63" s="55">
        <v>0</v>
      </c>
      <c r="C63" s="55">
        <f>+B63</f>
        <v>0</v>
      </c>
      <c r="D63" s="54">
        <v>0</v>
      </c>
      <c r="E63" s="54">
        <v>0</v>
      </c>
      <c r="F63" s="54">
        <f>('[1]Formato Presentacion Marzo'!E52)</f>
        <v>0</v>
      </c>
      <c r="G63" s="54">
        <f>('[1] Detalle Ejecucion Abril   (2)'!E290)</f>
        <v>248000000</v>
      </c>
      <c r="H63" s="54">
        <f>('[1] Detalle Ejecucion Mayo  '!E279)</f>
        <v>184100000</v>
      </c>
      <c r="I63" s="54"/>
      <c r="J63" s="54">
        <f>+'[1] Detalle Ejecucion Julio '!E305</f>
        <v>211768036.82999998</v>
      </c>
      <c r="K63" s="54">
        <f>+'[1] Detalle Ejecución Agosto'!E294</f>
        <v>142000000</v>
      </c>
      <c r="L63" s="54">
        <f>+'[1] Detalle Ejecución septiembre'!E279</f>
        <v>100000000</v>
      </c>
      <c r="M63" s="54">
        <f>+'[1] Detalle Ejecución Octubre'!E271</f>
        <v>100000000</v>
      </c>
      <c r="N63" s="54">
        <f>SUM(D63:M63)</f>
        <v>985868036.82999992</v>
      </c>
    </row>
    <row r="64" spans="1:14" s="57" customFormat="1" ht="57" customHeight="1" x14ac:dyDescent="0.35">
      <c r="A64" s="56" t="s">
        <v>190</v>
      </c>
      <c r="B64" s="55">
        <v>0</v>
      </c>
      <c r="C64" s="55">
        <f>+B64</f>
        <v>0</v>
      </c>
      <c r="D64" s="54">
        <v>0</v>
      </c>
      <c r="E64" s="54">
        <v>0</v>
      </c>
      <c r="F64" s="54">
        <f>('[1]Formato Presentacion Marzo'!E53)</f>
        <v>0</v>
      </c>
      <c r="G64" s="54">
        <f>('[1]Formato Presentacion Marzo'!F53)</f>
        <v>0</v>
      </c>
      <c r="H64" s="54">
        <v>0</v>
      </c>
      <c r="I64" s="54">
        <v>0</v>
      </c>
      <c r="J64" s="54"/>
      <c r="K64" s="54">
        <v>0</v>
      </c>
      <c r="L64" s="54">
        <v>0</v>
      </c>
      <c r="M64" s="54"/>
      <c r="N64" s="54">
        <f>SUM(D64:M64)</f>
        <v>0</v>
      </c>
    </row>
    <row r="65" spans="1:14" s="57" customFormat="1" ht="47.25" customHeight="1" x14ac:dyDescent="0.35">
      <c r="A65" s="56" t="s">
        <v>189</v>
      </c>
      <c r="B65" s="55">
        <v>0</v>
      </c>
      <c r="C65" s="55">
        <f>+B65</f>
        <v>0</v>
      </c>
      <c r="D65" s="54">
        <v>0</v>
      </c>
      <c r="E65" s="54">
        <v>0</v>
      </c>
      <c r="F65" s="54">
        <f>('[1]Formato Presentacion Marzo'!E53)</f>
        <v>0</v>
      </c>
      <c r="G65" s="54">
        <f>('[1]Formato Presentacion Marzo'!F53)</f>
        <v>0</v>
      </c>
      <c r="H65" s="54">
        <v>0</v>
      </c>
      <c r="I65" s="54">
        <v>0</v>
      </c>
      <c r="J65" s="54"/>
      <c r="K65" s="54">
        <v>0</v>
      </c>
      <c r="L65" s="54">
        <v>0</v>
      </c>
      <c r="M65" s="54"/>
      <c r="N65" s="54">
        <f>SUM(D65:M65)</f>
        <v>0</v>
      </c>
    </row>
    <row r="66" spans="1:14" s="57" customFormat="1" ht="58.5" customHeight="1" x14ac:dyDescent="0.35">
      <c r="A66" s="56" t="s">
        <v>188</v>
      </c>
      <c r="B66" s="55">
        <v>0</v>
      </c>
      <c r="C66" s="55">
        <f>+B66</f>
        <v>0</v>
      </c>
      <c r="D66" s="54">
        <v>0</v>
      </c>
      <c r="E66" s="54">
        <v>0</v>
      </c>
      <c r="F66" s="54">
        <f>('[1]Formato Presentacion Marzo'!E54)</f>
        <v>0</v>
      </c>
      <c r="G66" s="54">
        <f>('[1]Formato Presentacion Marzo'!F54)</f>
        <v>0</v>
      </c>
      <c r="H66" s="54">
        <v>0</v>
      </c>
      <c r="I66" s="54">
        <v>0</v>
      </c>
      <c r="J66" s="54"/>
      <c r="K66" s="54">
        <v>0</v>
      </c>
      <c r="L66" s="54">
        <v>0</v>
      </c>
      <c r="M66" s="54"/>
      <c r="N66" s="54">
        <f>SUM(D66:M66)</f>
        <v>0</v>
      </c>
    </row>
    <row r="67" spans="1:14" s="53" customFormat="1" ht="27" x14ac:dyDescent="0.35">
      <c r="A67" s="56"/>
      <c r="B67" s="55"/>
      <c r="C67" s="55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>
        <f>SUM(D67:L67)</f>
        <v>0</v>
      </c>
    </row>
    <row r="68" spans="1:14" s="53" customFormat="1" ht="26.25" customHeight="1" x14ac:dyDescent="0.35">
      <c r="A68" s="60" t="s">
        <v>187</v>
      </c>
      <c r="B68" s="59">
        <f>SUM(B69:B77)</f>
        <v>71200000</v>
      </c>
      <c r="C68" s="59">
        <f>SUM(C69:C77)</f>
        <v>71200000</v>
      </c>
      <c r="D68" s="58">
        <f>SUM(D69:D77)</f>
        <v>0</v>
      </c>
      <c r="E68" s="58">
        <f>SUM(E69:E77)</f>
        <v>925887</v>
      </c>
      <c r="F68" s="58">
        <f>SUM(F69:F77)</f>
        <v>1312393.3999999999</v>
      </c>
      <c r="G68" s="58">
        <f>SUM(G69:G77)</f>
        <v>273814.42</v>
      </c>
      <c r="H68" s="58">
        <f>SUM(H69:H77)</f>
        <v>2182748</v>
      </c>
      <c r="I68" s="58">
        <f>SUM(I69:I77)</f>
        <v>680618.5</v>
      </c>
      <c r="J68" s="58">
        <f>SUM(J69:J77)</f>
        <v>2722538.49</v>
      </c>
      <c r="K68" s="58">
        <f>SUM(K69:K77)</f>
        <v>388066.45</v>
      </c>
      <c r="L68" s="58">
        <f>SUM(L69:L77)</f>
        <v>1034234.6</v>
      </c>
      <c r="M68" s="58">
        <f>SUM(M69:M77)</f>
        <v>0</v>
      </c>
      <c r="N68" s="58">
        <f>SUM(N69:N78)</f>
        <v>9520300.8599999994</v>
      </c>
    </row>
    <row r="69" spans="1:14" s="57" customFormat="1" ht="40.5" customHeight="1" x14ac:dyDescent="0.35">
      <c r="A69" s="56" t="s">
        <v>186</v>
      </c>
      <c r="B69" s="55">
        <v>16000000</v>
      </c>
      <c r="C69" s="55">
        <f>+B69</f>
        <v>16000000</v>
      </c>
      <c r="D69" s="54">
        <v>0</v>
      </c>
      <c r="E69" s="54">
        <f>('[1] Detalle Ejecucion Febrero 25 '!F255)</f>
        <v>925887</v>
      </c>
      <c r="F69" s="54">
        <f>('[1]Formato Presentacion Marzo'!E56)</f>
        <v>0</v>
      </c>
      <c r="G69" s="54">
        <f>('[1] Detalle Ejecucion Abril   (2)'!E296)</f>
        <v>0</v>
      </c>
      <c r="H69" s="54">
        <v>0</v>
      </c>
      <c r="I69" s="54">
        <f>('[1]Formato Presentacion Junio'!E59)</f>
        <v>10118.5</v>
      </c>
      <c r="J69" s="54">
        <f>+'[1] Detalle Ejecucion Julio '!E311</f>
        <v>2722538.49</v>
      </c>
      <c r="K69" s="54">
        <f>+'[1] Detalle Ejecución Agosto'!E298</f>
        <v>366876.01</v>
      </c>
      <c r="L69" s="54">
        <f>+'[1] Detalle Ejecución septiembre'!E282</f>
        <v>485534.6</v>
      </c>
      <c r="M69" s="54">
        <f>+'[1] Detalle Ejecución Octubre'!E274</f>
        <v>0</v>
      </c>
      <c r="N69" s="54">
        <f>SUM(D69:M69)</f>
        <v>4510954.5999999996</v>
      </c>
    </row>
    <row r="70" spans="1:14" s="57" customFormat="1" ht="63" customHeight="1" x14ac:dyDescent="0.35">
      <c r="A70" s="56" t="s">
        <v>185</v>
      </c>
      <c r="B70" s="55">
        <v>700000</v>
      </c>
      <c r="C70" s="55">
        <f>+B70</f>
        <v>700000</v>
      </c>
      <c r="D70" s="54"/>
      <c r="E70" s="54">
        <v>0</v>
      </c>
      <c r="F70" s="54">
        <f>('[1]Formato Presentacion Marzo'!E57)</f>
        <v>1056247.5</v>
      </c>
      <c r="G70" s="54">
        <f>('[1] Detalle Ejecucion Abril   (2)'!E303)</f>
        <v>0</v>
      </c>
      <c r="H70" s="54">
        <v>0</v>
      </c>
      <c r="I70" s="54">
        <f>('[1] Detalle Ejecucion Junio'!J288)</f>
        <v>0</v>
      </c>
      <c r="J70" s="54">
        <v>0</v>
      </c>
      <c r="K70" s="54">
        <f>+'[1] Detalle Ejecución Agosto'!E308</f>
        <v>0</v>
      </c>
      <c r="L70" s="54">
        <f>+'[1] Detalle Ejecución septiembre'!E291</f>
        <v>0</v>
      </c>
      <c r="M70" s="54">
        <f>+'[1] Detalle Ejecución Octubre'!E281</f>
        <v>0</v>
      </c>
      <c r="N70" s="54">
        <f>SUM(D70:M70)</f>
        <v>1056247.5</v>
      </c>
    </row>
    <row r="71" spans="1:14" s="57" customFormat="1" ht="44.25" customHeight="1" x14ac:dyDescent="0.35">
      <c r="A71" s="56" t="s">
        <v>184</v>
      </c>
      <c r="B71" s="55">
        <v>0</v>
      </c>
      <c r="C71" s="55">
        <f>+B71</f>
        <v>0</v>
      </c>
      <c r="D71" s="54">
        <v>0</v>
      </c>
      <c r="E71" s="54">
        <v>0</v>
      </c>
      <c r="F71" s="54">
        <f>('[1]Formato Presentacion Marzo'!E58)</f>
        <v>0</v>
      </c>
      <c r="G71" s="54">
        <f>('[1] Detalle Ejecucion Abril   (2)'!E308)</f>
        <v>0</v>
      </c>
      <c r="H71" s="54">
        <v>0</v>
      </c>
      <c r="I71" s="54">
        <f>'[1] Detalle Ejecucion Junio'!J293</f>
        <v>0</v>
      </c>
      <c r="J71" s="54">
        <v>0</v>
      </c>
      <c r="K71" s="54">
        <v>0</v>
      </c>
      <c r="L71" s="54">
        <f>+'[1] Detalle Ejecución septiembre'!E296</f>
        <v>0</v>
      </c>
      <c r="M71" s="54">
        <f>+'[1] Detalle Ejecución Octubre'!E286</f>
        <v>0</v>
      </c>
      <c r="N71" s="54">
        <f>SUM(D71:M71)</f>
        <v>0</v>
      </c>
    </row>
    <row r="72" spans="1:14" s="57" customFormat="1" ht="53.25" customHeight="1" x14ac:dyDescent="0.35">
      <c r="A72" s="56" t="s">
        <v>183</v>
      </c>
      <c r="B72" s="55">
        <v>34000000</v>
      </c>
      <c r="C72" s="55">
        <f>+B72</f>
        <v>34000000</v>
      </c>
      <c r="D72" s="54">
        <v>0</v>
      </c>
      <c r="E72" s="54">
        <v>0</v>
      </c>
      <c r="F72" s="54">
        <f>('[1]Formato Presentacion Marzo'!E59)</f>
        <v>0</v>
      </c>
      <c r="G72" s="54">
        <f>('[1] Detalle Ejecucion Abril   (2)'!E311)</f>
        <v>0</v>
      </c>
      <c r="H72" s="54">
        <v>0</v>
      </c>
      <c r="I72" s="54">
        <f>('[1] Detalle Ejecucion Junio'!J296)</f>
        <v>0</v>
      </c>
      <c r="J72" s="54"/>
      <c r="K72" s="54">
        <v>0</v>
      </c>
      <c r="L72" s="54">
        <f>+'[1] Detalle Ejecución septiembre'!E299</f>
        <v>0</v>
      </c>
      <c r="M72" s="54">
        <f>+'[1] Detalle Ejecución Octubre'!E289</f>
        <v>0</v>
      </c>
      <c r="N72" s="54">
        <f>SUM(D72:M72)</f>
        <v>0</v>
      </c>
    </row>
    <row r="73" spans="1:14" s="57" customFormat="1" ht="42.75" customHeight="1" x14ac:dyDescent="0.35">
      <c r="A73" s="56" t="s">
        <v>182</v>
      </c>
      <c r="B73" s="55">
        <v>12500000</v>
      </c>
      <c r="C73" s="55">
        <f>+B73</f>
        <v>12500000</v>
      </c>
      <c r="D73" s="54">
        <v>0</v>
      </c>
      <c r="E73" s="54">
        <f>('[1] Detalle Ejecucion Febrero 25 '!F274)</f>
        <v>0</v>
      </c>
      <c r="F73" s="54">
        <f>('[1]Formato Presentacion Marzo'!E60)</f>
        <v>256145.9</v>
      </c>
      <c r="G73" s="54">
        <f>('[1] Detalle Ejecucion Abril   (2)'!E314)</f>
        <v>0</v>
      </c>
      <c r="H73" s="54">
        <v>0</v>
      </c>
      <c r="I73" s="54">
        <f>('[1]Formato Presentacion Junio'!E63)</f>
        <v>670500</v>
      </c>
      <c r="J73" s="54">
        <v>0</v>
      </c>
      <c r="K73" s="54">
        <f>+'[1] Detalle Ejecución Agosto'!E319</f>
        <v>21190.44</v>
      </c>
      <c r="L73" s="54">
        <f>+'[1] Detalle Ejecución septiembre'!E302</f>
        <v>548700</v>
      </c>
      <c r="M73" s="54">
        <f>+'[1] Detalle Ejecución Octubre'!E292</f>
        <v>0</v>
      </c>
      <c r="N73" s="54">
        <f>SUM(D73:M73)</f>
        <v>1496536.3399999999</v>
      </c>
    </row>
    <row r="74" spans="1:14" s="57" customFormat="1" ht="44.25" customHeight="1" x14ac:dyDescent="0.35">
      <c r="A74" s="56" t="s">
        <v>181</v>
      </c>
      <c r="B74" s="55">
        <v>0</v>
      </c>
      <c r="C74" s="55">
        <f>+B74</f>
        <v>0</v>
      </c>
      <c r="D74" s="54">
        <v>0</v>
      </c>
      <c r="E74" s="54">
        <f>('[1] Detalle Ejecucion Febrero 25 '!F282)</f>
        <v>0</v>
      </c>
      <c r="F74" s="54">
        <f>('[1]Formato Presentacion Marzo'!E61)</f>
        <v>0</v>
      </c>
      <c r="G74" s="54">
        <f>('[1] Detalle Ejecucion Abril   (2)'!E322)</f>
        <v>0</v>
      </c>
      <c r="H74" s="54">
        <v>0</v>
      </c>
      <c r="I74" s="54">
        <f>('[1] Detalle Ejecucion Junio'!J308)</f>
        <v>0</v>
      </c>
      <c r="J74" s="54">
        <v>0</v>
      </c>
      <c r="K74" s="54">
        <v>0</v>
      </c>
      <c r="L74" s="54">
        <f>+'[1] Detalle Ejecución septiembre'!E311</f>
        <v>0</v>
      </c>
      <c r="M74" s="54">
        <f>+'[1] Detalle Ejecución Octubre'!E300</f>
        <v>0</v>
      </c>
      <c r="N74" s="54">
        <f>SUM(D74:M74)</f>
        <v>0</v>
      </c>
    </row>
    <row r="75" spans="1:14" s="57" customFormat="1" ht="48" customHeight="1" x14ac:dyDescent="0.35">
      <c r="A75" s="56" t="s">
        <v>180</v>
      </c>
      <c r="B75" s="55">
        <v>0</v>
      </c>
      <c r="C75" s="55">
        <f>+B75</f>
        <v>0</v>
      </c>
      <c r="D75" s="54">
        <v>0</v>
      </c>
      <c r="E75" s="54">
        <v>0</v>
      </c>
      <c r="F75" s="54">
        <f>('[1]Formato Presentacion Marzo'!E62)</f>
        <v>0</v>
      </c>
      <c r="G75" s="54">
        <v>0</v>
      </c>
      <c r="H75" s="54">
        <v>0</v>
      </c>
      <c r="I75" s="54">
        <f>('[1] Detalle Ejecucion Junio'!J308)</f>
        <v>0</v>
      </c>
      <c r="J75" s="54">
        <v>0</v>
      </c>
      <c r="K75" s="54">
        <v>0</v>
      </c>
      <c r="L75" s="54">
        <v>0</v>
      </c>
      <c r="M75" s="54">
        <v>0</v>
      </c>
      <c r="N75" s="54">
        <f>SUM(D75:M75)</f>
        <v>0</v>
      </c>
    </row>
    <row r="76" spans="1:14" s="57" customFormat="1" ht="45" customHeight="1" x14ac:dyDescent="0.35">
      <c r="A76" s="56" t="s">
        <v>179</v>
      </c>
      <c r="B76" s="55">
        <v>8000000</v>
      </c>
      <c r="C76" s="55">
        <f>+B76</f>
        <v>8000000</v>
      </c>
      <c r="D76" s="54">
        <v>0</v>
      </c>
      <c r="E76" s="54">
        <f>('[1] Detalle Ejecucion Febrero 25 '!F285)</f>
        <v>0</v>
      </c>
      <c r="F76" s="54">
        <f>('[1]Formato Presentacion Marzo'!E63)</f>
        <v>0</v>
      </c>
      <c r="G76" s="54">
        <f>('[1] Detalle Ejecucion Abril   (2)'!E325)</f>
        <v>273814.42</v>
      </c>
      <c r="H76" s="54">
        <f>('[1] Detalle Ejecucion Mayo  '!E315)</f>
        <v>2182748</v>
      </c>
      <c r="I76" s="54">
        <f>('[1] Detalle Ejecucion Junio'!J311)</f>
        <v>0</v>
      </c>
      <c r="J76" s="54">
        <v>0</v>
      </c>
      <c r="K76" s="54">
        <v>0</v>
      </c>
      <c r="L76" s="54">
        <f>+'[1] Detalle Ejecución septiembre'!E314</f>
        <v>0</v>
      </c>
      <c r="M76" s="54">
        <f>+'[1] Detalle Ejecución Octubre'!E303</f>
        <v>0</v>
      </c>
      <c r="N76" s="54">
        <f>SUM(D76:M76)</f>
        <v>2456562.42</v>
      </c>
    </row>
    <row r="77" spans="1:14" s="57" customFormat="1" ht="63.75" customHeight="1" x14ac:dyDescent="0.35">
      <c r="A77" s="56" t="s">
        <v>178</v>
      </c>
      <c r="B77" s="55">
        <v>0</v>
      </c>
      <c r="C77" s="55">
        <f>+B77</f>
        <v>0</v>
      </c>
      <c r="D77" s="54">
        <v>0</v>
      </c>
      <c r="E77" s="54">
        <f>('[1] Detalle Ejecucion Febrero 25 '!F289)</f>
        <v>0</v>
      </c>
      <c r="F77" s="54">
        <f>('[1]Formato Presentacion Marzo'!E64)</f>
        <v>0</v>
      </c>
      <c r="G77" s="54">
        <f>('[1] Detalle Ejecucion Abril   (2)'!E330)</f>
        <v>0</v>
      </c>
      <c r="H77" s="54">
        <v>0</v>
      </c>
      <c r="I77" s="54">
        <f>('[1] Detalle Ejecucion Mayo  '!J334)</f>
        <v>0</v>
      </c>
      <c r="J77" s="54">
        <v>0</v>
      </c>
      <c r="K77" s="54">
        <v>0</v>
      </c>
      <c r="L77" s="54">
        <f>+'[1] Detalle Ejecución septiembre'!E318</f>
        <v>0</v>
      </c>
      <c r="M77" s="54">
        <f>+'[1] Detalle Ejecución Octubre'!E307</f>
        <v>0</v>
      </c>
      <c r="N77" s="54">
        <f>SUM(D77:M77)</f>
        <v>0</v>
      </c>
    </row>
    <row r="78" spans="1:14" s="53" customFormat="1" ht="27" x14ac:dyDescent="0.35">
      <c r="A78" s="56"/>
      <c r="B78" s="55"/>
      <c r="C78" s="55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>
        <f>SUM(D78:L78)</f>
        <v>0</v>
      </c>
    </row>
    <row r="79" spans="1:14" s="53" customFormat="1" ht="27.75" customHeight="1" x14ac:dyDescent="0.35">
      <c r="A79" s="60" t="s">
        <v>177</v>
      </c>
      <c r="B79" s="59">
        <f>SUM(B80:B82)</f>
        <v>33600000</v>
      </c>
      <c r="C79" s="59">
        <f>SUM(C80:C82)</f>
        <v>33600000</v>
      </c>
      <c r="D79" s="58">
        <f>SUM(D80:D82)</f>
        <v>2825097.5</v>
      </c>
      <c r="E79" s="58">
        <f>SUM(E80:E82)</f>
        <v>681935.88</v>
      </c>
      <c r="F79" s="58">
        <f>SUM(F80:F82)</f>
        <v>608025.74</v>
      </c>
      <c r="G79" s="58">
        <f>SUM(G80:G82)</f>
        <v>629178.38</v>
      </c>
      <c r="H79" s="58">
        <f>SUM(H80:H82)</f>
        <v>0</v>
      </c>
      <c r="I79" s="58">
        <f>SUM(I80:I82)</f>
        <v>1925104.5699999998</v>
      </c>
      <c r="J79" s="58">
        <f>+J80</f>
        <v>365450.33</v>
      </c>
      <c r="K79" s="58">
        <f>+K80</f>
        <v>2199324.41</v>
      </c>
      <c r="L79" s="58">
        <f>+L80+L81</f>
        <v>0</v>
      </c>
      <c r="M79" s="58">
        <f>+M80+M81</f>
        <v>3350938.23</v>
      </c>
      <c r="N79" s="58">
        <f>SUM(N80:N82)</f>
        <v>12585055.040000001</v>
      </c>
    </row>
    <row r="80" spans="1:14" s="57" customFormat="1" ht="26.25" customHeight="1" x14ac:dyDescent="0.35">
      <c r="A80" s="56" t="s">
        <v>176</v>
      </c>
      <c r="B80" s="55">
        <v>33600000</v>
      </c>
      <c r="C80" s="55">
        <f>+B80</f>
        <v>33600000</v>
      </c>
      <c r="D80" s="54">
        <v>2825097.5</v>
      </c>
      <c r="E80" s="54">
        <f>('[1] Detalle Ejecucion Febrero 25 '!F293)</f>
        <v>681935.88</v>
      </c>
      <c r="F80" s="54">
        <f>('[1]Formato Presentacion Marzo'!E66)</f>
        <v>608025.74</v>
      </c>
      <c r="G80" s="54">
        <f>('[1] Detalle Ejecucion Abril   (2)'!E334)</f>
        <v>629178.38</v>
      </c>
      <c r="H80" s="54">
        <v>0</v>
      </c>
      <c r="I80" s="54">
        <f>('[1]Formato Presentacion Junio'!E69)</f>
        <v>1925104.5699999998</v>
      </c>
      <c r="J80" s="54">
        <f>+'[1] Detalle Ejecucion Julio '!E352</f>
        <v>365450.33</v>
      </c>
      <c r="K80" s="54">
        <f>+'[1] Detalle Ejecución Agosto'!E339</f>
        <v>2199324.41</v>
      </c>
      <c r="L80" s="54">
        <f>+'[1] Detalle Ejecución septiembre'!E322</f>
        <v>0</v>
      </c>
      <c r="M80" s="54">
        <f>+'[1] Detalle Ejecución Octubre'!E311</f>
        <v>3350938.23</v>
      </c>
      <c r="N80" s="54">
        <f>SUM(D80:M80)</f>
        <v>12585055.040000001</v>
      </c>
    </row>
    <row r="81" spans="1:14" s="57" customFormat="1" ht="25.5" customHeight="1" x14ac:dyDescent="0.35">
      <c r="A81" s="56" t="s">
        <v>175</v>
      </c>
      <c r="B81" s="55">
        <v>0</v>
      </c>
      <c r="C81" s="55">
        <f>+B81</f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54"/>
      <c r="N81" s="54">
        <f>SUM(D81:M81)</f>
        <v>0</v>
      </c>
    </row>
    <row r="82" spans="1:14" s="57" customFormat="1" ht="26.25" customHeight="1" x14ac:dyDescent="0.35">
      <c r="A82" s="56" t="s">
        <v>174</v>
      </c>
      <c r="B82" s="55">
        <v>0</v>
      </c>
      <c r="C82" s="55">
        <f>+B82</f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54"/>
      <c r="N82" s="54">
        <f>SUM(D82:M82)</f>
        <v>0</v>
      </c>
    </row>
    <row r="83" spans="1:14" s="53" customFormat="1" ht="55.5" hidden="1" x14ac:dyDescent="0.35">
      <c r="A83" s="61" t="s">
        <v>173</v>
      </c>
      <c r="B83" s="55">
        <f>SUM(B84:B85)</f>
        <v>0</v>
      </c>
      <c r="C83" s="55">
        <f>SUM(C84:C85)</f>
        <v>0</v>
      </c>
      <c r="D83" s="54">
        <f>SUM(D84:D85)</f>
        <v>0</v>
      </c>
      <c r="E83" s="54">
        <f>SUM(E84:E85)</f>
        <v>0</v>
      </c>
      <c r="F83" s="54">
        <f>SUM(F84:F85)</f>
        <v>0</v>
      </c>
      <c r="G83" s="54">
        <f>SUM(G84:G85)</f>
        <v>0</v>
      </c>
      <c r="H83" s="54">
        <f>SUM(H84:H85)</f>
        <v>0</v>
      </c>
      <c r="I83" s="54">
        <f>SUM(I84:I85)</f>
        <v>0</v>
      </c>
      <c r="J83" s="54"/>
      <c r="K83" s="54"/>
      <c r="L83" s="54"/>
      <c r="M83" s="54"/>
      <c r="N83" s="54">
        <f>SUM(N84:N85)</f>
        <v>0</v>
      </c>
    </row>
    <row r="84" spans="1:14" s="57" customFormat="1" ht="27" hidden="1" x14ac:dyDescent="0.35">
      <c r="A84" s="56" t="s">
        <v>172</v>
      </c>
      <c r="B84" s="55">
        <v>0</v>
      </c>
      <c r="C84" s="55">
        <f>+B84</f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/>
      <c r="K84" s="54"/>
      <c r="L84" s="54"/>
      <c r="M84" s="54"/>
      <c r="N84" s="54">
        <f>SUM(D84:J84)</f>
        <v>0</v>
      </c>
    </row>
    <row r="85" spans="1:14" s="57" customFormat="1" ht="54" hidden="1" x14ac:dyDescent="0.35">
      <c r="A85" s="56" t="s">
        <v>171</v>
      </c>
      <c r="B85" s="55">
        <v>0</v>
      </c>
      <c r="C85" s="55">
        <f>+B85</f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/>
      <c r="K85" s="54"/>
      <c r="L85" s="54"/>
      <c r="M85" s="54"/>
      <c r="N85" s="54">
        <f>SUM(D85:J85)</f>
        <v>0</v>
      </c>
    </row>
    <row r="86" spans="1:14" s="53" customFormat="1" ht="102" customHeight="1" x14ac:dyDescent="0.35">
      <c r="A86" s="56"/>
      <c r="B86" s="55"/>
      <c r="C86" s="55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4" s="53" customFormat="1" ht="26.25" customHeight="1" x14ac:dyDescent="0.35">
      <c r="A87" s="60" t="s">
        <v>170</v>
      </c>
      <c r="B87" s="59">
        <f>SUM(B88:B89)</f>
        <v>0</v>
      </c>
      <c r="C87" s="59">
        <f>SUM(C88:C89)</f>
        <v>0</v>
      </c>
      <c r="D87" s="58">
        <f>SUM(D88:D89)</f>
        <v>0</v>
      </c>
      <c r="E87" s="58">
        <f>SUM(E88:E89)</f>
        <v>0</v>
      </c>
      <c r="F87" s="58">
        <f>SUM(F88:F89)</f>
        <v>0</v>
      </c>
      <c r="G87" s="58">
        <f>SUM(G88:G89)</f>
        <v>0</v>
      </c>
      <c r="H87" s="58">
        <f>SUM(H88:H89)</f>
        <v>0</v>
      </c>
      <c r="I87" s="58">
        <f>SUM(I88:I89)</f>
        <v>0</v>
      </c>
      <c r="J87" s="58"/>
      <c r="K87" s="58"/>
      <c r="L87" s="58"/>
      <c r="M87" s="58"/>
      <c r="N87" s="58">
        <f>SUM(N88:N89)</f>
        <v>0</v>
      </c>
    </row>
    <row r="88" spans="1:14" s="57" customFormat="1" ht="27.75" customHeight="1" x14ac:dyDescent="0.35">
      <c r="A88" s="56" t="s">
        <v>169</v>
      </c>
      <c r="B88" s="55">
        <v>0</v>
      </c>
      <c r="C88" s="55">
        <f>+B88</f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4"/>
      <c r="N88" s="54">
        <f>SUM(D88:M88)</f>
        <v>0</v>
      </c>
    </row>
    <row r="89" spans="1:14" s="57" customFormat="1" ht="27" customHeight="1" x14ac:dyDescent="0.35">
      <c r="A89" s="56" t="s">
        <v>168</v>
      </c>
      <c r="B89" s="55">
        <v>0</v>
      </c>
      <c r="C89" s="55">
        <f>+B89</f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4"/>
      <c r="N89" s="54">
        <f>SUM(D89:M89)</f>
        <v>0</v>
      </c>
    </row>
    <row r="90" spans="1:14" s="53" customFormat="1" ht="27" x14ac:dyDescent="0.35">
      <c r="A90" s="56"/>
      <c r="B90" s="55"/>
      <c r="C90" s="55"/>
      <c r="D90" s="54"/>
      <c r="E90" s="54"/>
      <c r="F90" s="54"/>
      <c r="G90" s="54"/>
      <c r="H90" s="54"/>
      <c r="I90" s="54"/>
      <c r="J90" s="54">
        <v>0</v>
      </c>
      <c r="K90" s="54">
        <v>0</v>
      </c>
      <c r="L90" s="54"/>
      <c r="M90" s="54"/>
      <c r="N90" s="54">
        <f>SUM(D90:M90)</f>
        <v>0</v>
      </c>
    </row>
    <row r="91" spans="1:14" s="53" customFormat="1" ht="27" customHeight="1" x14ac:dyDescent="0.35">
      <c r="A91" s="60" t="s">
        <v>167</v>
      </c>
      <c r="B91" s="59">
        <f>SUM(B92:B96)</f>
        <v>0</v>
      </c>
      <c r="C91" s="59">
        <f>SUM(C92:C96)</f>
        <v>0</v>
      </c>
      <c r="D91" s="58">
        <f>SUM(D92:D96)</f>
        <v>0</v>
      </c>
      <c r="E91" s="58">
        <f>SUM(E92:E96)</f>
        <v>0</v>
      </c>
      <c r="F91" s="58">
        <f>SUM(F92:F96)</f>
        <v>0</v>
      </c>
      <c r="G91" s="58">
        <f>SUM(G92:G96)</f>
        <v>0</v>
      </c>
      <c r="H91" s="58">
        <f>SUM(H92:H96)</f>
        <v>0</v>
      </c>
      <c r="I91" s="58">
        <f>SUM(I92:I96)</f>
        <v>0</v>
      </c>
      <c r="J91" s="54">
        <v>0</v>
      </c>
      <c r="K91" s="54">
        <v>0</v>
      </c>
      <c r="L91" s="54"/>
      <c r="M91" s="54"/>
      <c r="N91" s="58">
        <f>SUM(N92:N96)</f>
        <v>0</v>
      </c>
    </row>
    <row r="92" spans="1:14" s="57" customFormat="1" ht="25.5" customHeight="1" x14ac:dyDescent="0.35">
      <c r="A92" s="56" t="s">
        <v>166</v>
      </c>
      <c r="B92" s="55">
        <v>0</v>
      </c>
      <c r="C92" s="55">
        <f>+B92</f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54"/>
      <c r="N92" s="54" t="s">
        <v>152</v>
      </c>
    </row>
    <row r="93" spans="1:14" s="57" customFormat="1" ht="29.25" customHeight="1" x14ac:dyDescent="0.35">
      <c r="A93" s="56" t="s">
        <v>165</v>
      </c>
      <c r="B93" s="55">
        <v>0</v>
      </c>
      <c r="C93" s="55">
        <f>+B93</f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4"/>
      <c r="N93" s="54">
        <f>SUM(D93:M93)</f>
        <v>0</v>
      </c>
    </row>
    <row r="94" spans="1:14" s="57" customFormat="1" ht="27" customHeight="1" x14ac:dyDescent="0.35">
      <c r="A94" s="56" t="s">
        <v>164</v>
      </c>
      <c r="B94" s="55">
        <v>0</v>
      </c>
      <c r="C94" s="55">
        <f>+B94</f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4"/>
      <c r="M94" s="54"/>
      <c r="N94" s="54">
        <f>SUM(D94:M94)</f>
        <v>0</v>
      </c>
    </row>
    <row r="95" spans="1:14" s="57" customFormat="1" ht="25.5" customHeight="1" x14ac:dyDescent="0.35">
      <c r="A95" s="56" t="s">
        <v>163</v>
      </c>
      <c r="B95" s="55">
        <v>0</v>
      </c>
      <c r="C95" s="55">
        <f>+B95</f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/>
      <c r="M95" s="54"/>
      <c r="N95" s="54">
        <f>SUM(D95:M95)</f>
        <v>0</v>
      </c>
    </row>
    <row r="96" spans="1:14" s="57" customFormat="1" ht="28.5" customHeight="1" x14ac:dyDescent="0.35">
      <c r="A96" s="56" t="s">
        <v>162</v>
      </c>
      <c r="B96" s="55">
        <v>0</v>
      </c>
      <c r="C96" s="55">
        <f>+B96</f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/>
      <c r="M96" s="54"/>
      <c r="N96" s="54">
        <f>SUM(D96:M96)</f>
        <v>0</v>
      </c>
    </row>
    <row r="97" spans="1:14" s="53" customFormat="1" ht="14.25" customHeight="1" x14ac:dyDescent="0.35">
      <c r="A97" s="56"/>
      <c r="B97" s="55"/>
      <c r="C97" s="55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</row>
    <row r="98" spans="1:14" s="49" customFormat="1" ht="27.75" x14ac:dyDescent="0.4">
      <c r="A98" s="52" t="s">
        <v>161</v>
      </c>
      <c r="B98" s="51">
        <f>+B22+B29+B40+B49+B59+B68+B79+B83+B87+B91</f>
        <v>3457151536</v>
      </c>
      <c r="C98" s="51">
        <f>+C22+C29+C40+C49+C59+C68+C79+C83+C87+C91</f>
        <v>3457151536</v>
      </c>
      <c r="D98" s="50">
        <f>+D22+D29+D40+D49+D59+D68+D79+D83+D87+D91</f>
        <v>38571339.700000003</v>
      </c>
      <c r="E98" s="50">
        <f>+E22+E29+E40+E49+E59+E68+E79+E83+E87+E91</f>
        <v>21556366.879999999</v>
      </c>
      <c r="F98" s="50">
        <f>+F22+F29+F40+F49+F59+F68+F79+F83+F87+F91</f>
        <v>101262526.10000001</v>
      </c>
      <c r="G98" s="50">
        <f>+G22+G29+G40+G49+G59+G68+G79+G83+G87+G91</f>
        <v>316564133.25999999</v>
      </c>
      <c r="H98" s="50">
        <f>+H22+H29+H40+H49+H59+H68+H79+H83+H87+H91</f>
        <v>215092883.19</v>
      </c>
      <c r="I98" s="50">
        <f>+I22+I29+I40+I49+I59+I68+I79+I83+I87+I91</f>
        <v>32564610.889999997</v>
      </c>
      <c r="J98" s="50">
        <f>+J91+J87+J83+J79+J68+J59+J40+J29+J22+J49</f>
        <v>238818054.34999996</v>
      </c>
      <c r="K98" s="50">
        <f>+K91+K87+K83+K79+K68+K59+K40+K49+K29+K22</f>
        <v>177091249.61000001</v>
      </c>
      <c r="L98" s="50">
        <f>+L91+L87+L83+L79+L68+L59+L40+L49+L29+L22</f>
        <v>130466459.41999999</v>
      </c>
      <c r="M98" s="50">
        <f>+M91+M87+M83+M79+M68+M59+M40+M49+M29+M22</f>
        <v>165567327.81999996</v>
      </c>
      <c r="N98" s="50">
        <f>+N22+N29+N40+N49+N59+N68+N79+N83+N87+N91</f>
        <v>1428500059.7399998</v>
      </c>
    </row>
    <row r="99" spans="1:14" ht="27" x14ac:dyDescent="0.35">
      <c r="A99" s="46"/>
      <c r="B99" s="39"/>
      <c r="C99" s="39"/>
      <c r="D99" s="39"/>
      <c r="E99" s="39"/>
      <c r="F99" s="39"/>
      <c r="G99" s="39"/>
      <c r="H99" s="39"/>
      <c r="I99" s="39"/>
      <c r="J99" s="39"/>
      <c r="K99" s="39"/>
      <c r="M99" s="39"/>
      <c r="N99" s="47"/>
    </row>
    <row r="100" spans="1:14" ht="27" x14ac:dyDescent="0.35">
      <c r="A100" s="46"/>
      <c r="B100" s="39"/>
      <c r="C100" s="39"/>
      <c r="D100" s="39"/>
      <c r="E100" s="39"/>
      <c r="F100" s="39"/>
      <c r="G100" s="39"/>
      <c r="H100" s="39"/>
      <c r="I100" s="39"/>
      <c r="J100" s="39"/>
      <c r="K100" s="48"/>
      <c r="L100" s="48"/>
      <c r="M100" s="39"/>
    </row>
    <row r="101" spans="1:14" ht="27" x14ac:dyDescent="0.35">
      <c r="A101" s="46"/>
      <c r="B101" s="39"/>
      <c r="C101" s="39"/>
      <c r="D101" s="39"/>
      <c r="E101" s="39"/>
      <c r="F101" s="39"/>
      <c r="G101" s="39"/>
      <c r="H101" s="39"/>
      <c r="I101" s="39"/>
      <c r="J101" s="47"/>
      <c r="K101" s="39"/>
      <c r="L101" s="47"/>
      <c r="M101" s="39"/>
      <c r="N101" s="47"/>
    </row>
    <row r="102" spans="1:14" ht="27" x14ac:dyDescent="0.35">
      <c r="A102" s="46"/>
      <c r="B102" s="39"/>
      <c r="C102" s="39"/>
      <c r="D102" s="39"/>
      <c r="E102" s="39"/>
      <c r="F102" s="39"/>
      <c r="G102" s="39"/>
      <c r="H102" s="39"/>
      <c r="I102" s="39"/>
      <c r="J102" s="39"/>
      <c r="K102" s="47"/>
      <c r="L102" s="39"/>
      <c r="M102" s="48"/>
      <c r="N102" s="47"/>
    </row>
    <row r="103" spans="1:14" ht="27" x14ac:dyDescent="0.35">
      <c r="A103" s="4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7"/>
      <c r="N103" s="47"/>
    </row>
    <row r="104" spans="1:14" ht="27" x14ac:dyDescent="0.35">
      <c r="A104" s="4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7"/>
    </row>
    <row r="105" spans="1:14" ht="27" x14ac:dyDescent="0.35">
      <c r="A105" s="46"/>
      <c r="B105" s="39"/>
      <c r="C105" s="39"/>
      <c r="D105" s="39"/>
      <c r="E105" s="39"/>
      <c r="F105" s="39"/>
      <c r="G105" s="39"/>
      <c r="H105" s="39"/>
      <c r="I105" s="39"/>
      <c r="J105" s="39"/>
      <c r="K105" s="47"/>
      <c r="L105" s="47"/>
      <c r="M105" s="47"/>
      <c r="N105" s="47"/>
    </row>
    <row r="106" spans="1:14" s="38" customFormat="1" ht="27" x14ac:dyDescent="0.35">
      <c r="A106" s="46"/>
      <c r="B106" s="39"/>
      <c r="C106" s="39"/>
      <c r="D106" s="39"/>
      <c r="E106" s="39"/>
      <c r="F106" s="39"/>
      <c r="G106" s="39"/>
      <c r="H106" s="42"/>
      <c r="I106" s="42"/>
      <c r="J106" s="42"/>
      <c r="K106" s="45"/>
      <c r="L106" s="45"/>
      <c r="M106" s="45"/>
      <c r="N106" s="39"/>
    </row>
    <row r="107" spans="1:14" s="38" customFormat="1" ht="27" x14ac:dyDescent="0.35">
      <c r="A107" s="42" t="s">
        <v>160</v>
      </c>
      <c r="B107" s="42"/>
      <c r="C107" s="39"/>
      <c r="D107" s="39"/>
      <c r="E107" s="39"/>
      <c r="F107" s="39"/>
      <c r="G107" s="39"/>
      <c r="H107" s="39" t="s">
        <v>159</v>
      </c>
      <c r="I107" s="39"/>
      <c r="J107" s="42" t="s">
        <v>158</v>
      </c>
      <c r="K107" s="42"/>
      <c r="L107" s="42"/>
      <c r="M107" s="42"/>
      <c r="N107" s="39"/>
    </row>
    <row r="108" spans="1:14" s="38" customFormat="1" ht="27.75" x14ac:dyDescent="0.4">
      <c r="A108" s="43" t="s">
        <v>157</v>
      </c>
      <c r="B108" s="43"/>
      <c r="C108" s="39"/>
      <c r="D108" s="39"/>
      <c r="E108" s="44" t="s">
        <v>156</v>
      </c>
      <c r="F108" s="39"/>
      <c r="G108" s="39"/>
      <c r="H108" s="43" t="s">
        <v>155</v>
      </c>
      <c r="I108" s="43"/>
      <c r="J108" s="43"/>
      <c r="K108" s="43"/>
      <c r="L108" s="43"/>
      <c r="M108" s="43"/>
      <c r="N108" s="39"/>
    </row>
    <row r="109" spans="1:14" s="38" customFormat="1" ht="27" x14ac:dyDescent="0.3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s="38" customFormat="1" ht="17.25" customHeight="1" x14ac:dyDescent="0.3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s="38" customFormat="1" ht="16.5" customHeight="1" x14ac:dyDescent="0.3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s="38" customFormat="1" ht="27" x14ac:dyDescent="0.35">
      <c r="A112" s="39"/>
      <c r="B112" s="39"/>
      <c r="C112" s="42"/>
      <c r="D112" s="42"/>
      <c r="E112" s="42"/>
      <c r="F112" s="42"/>
      <c r="G112" s="39"/>
      <c r="H112" s="39"/>
      <c r="I112" s="39"/>
      <c r="J112" s="39"/>
      <c r="K112" s="39"/>
      <c r="L112" s="39"/>
      <c r="M112" s="39"/>
      <c r="N112" s="39"/>
    </row>
    <row r="113" spans="1:14" s="38" customFormat="1" ht="27" x14ac:dyDescent="0.35">
      <c r="A113" s="39"/>
      <c r="B113" s="42" t="s">
        <v>154</v>
      </c>
      <c r="C113" s="42"/>
      <c r="D113" s="42"/>
      <c r="E113" s="42"/>
      <c r="F113" s="42"/>
      <c r="G113" s="42"/>
      <c r="H113" s="39"/>
      <c r="I113" s="39"/>
      <c r="J113" s="39"/>
      <c r="K113" s="39"/>
      <c r="L113" s="39"/>
      <c r="M113" s="39"/>
      <c r="N113" s="39"/>
    </row>
    <row r="114" spans="1:14" s="38" customFormat="1" ht="29.25" customHeight="1" x14ac:dyDescent="0.35">
      <c r="A114" s="41"/>
      <c r="B114" s="40" t="s">
        <v>153</v>
      </c>
      <c r="C114" s="40"/>
      <c r="D114" s="40"/>
      <c r="E114" s="40"/>
      <c r="F114" s="40"/>
      <c r="G114" s="40"/>
      <c r="H114" s="39"/>
      <c r="I114" s="39"/>
      <c r="J114" s="39"/>
      <c r="K114" s="39"/>
      <c r="L114" s="39"/>
      <c r="M114" s="39"/>
      <c r="N114" s="39"/>
    </row>
  </sheetData>
  <mergeCells count="11">
    <mergeCell ref="A108:B108"/>
    <mergeCell ref="H108:M108"/>
    <mergeCell ref="C112:F112"/>
    <mergeCell ref="B113:G113"/>
    <mergeCell ref="B114:G114"/>
    <mergeCell ref="A8:N8"/>
    <mergeCell ref="A9:N9"/>
    <mergeCell ref="A10:N10"/>
    <mergeCell ref="H106:J106"/>
    <mergeCell ref="A107:B107"/>
    <mergeCell ref="J107:M107"/>
  </mergeCells>
  <pageMargins left="0.23622047244094491" right="0.23622047244094491" top="0" bottom="0" header="0.31496062992125984" footer="0.31496062992125984"/>
  <pageSetup paperSize="5" scale="29" fitToHeight="0" orientation="landscape" r:id="rId1"/>
  <rowBreaks count="2" manualBreakCount="2">
    <brk id="48" max="12" man="1"/>
    <brk id="78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7504-4979-435A-884A-965ABA054EC6}">
  <sheetPr>
    <tabColor theme="5" tint="0.39997558519241921"/>
  </sheetPr>
  <dimension ref="A2:H96"/>
  <sheetViews>
    <sheetView zoomScale="110" zoomScaleNormal="110" workbookViewId="0">
      <selection activeCell="E15" sqref="E15"/>
    </sheetView>
  </sheetViews>
  <sheetFormatPr baseColWidth="10" defaultColWidth="11.42578125" defaultRowHeight="15" x14ac:dyDescent="0.2"/>
  <cols>
    <col min="1" max="1" width="10.42578125" style="1" customWidth="1"/>
    <col min="2" max="2" width="58.42578125" style="1" customWidth="1"/>
    <col min="3" max="3" width="22.42578125" style="1" customWidth="1"/>
    <col min="4" max="4" width="23" style="1" customWidth="1"/>
    <col min="5" max="5" width="25" style="1" bestFit="1" customWidth="1"/>
    <col min="6" max="6" width="18.7109375" style="1" customWidth="1"/>
    <col min="7" max="7" width="19.42578125" style="1" bestFit="1" customWidth="1"/>
    <col min="8" max="8" width="19.85546875" style="1" bestFit="1" customWidth="1"/>
    <col min="9" max="16384" width="11.42578125" style="1"/>
  </cols>
  <sheetData>
    <row r="2" spans="1:8" x14ac:dyDescent="0.2">
      <c r="A2" s="3" t="s">
        <v>152</v>
      </c>
      <c r="B2" s="3"/>
      <c r="C2" s="3"/>
      <c r="D2" s="3"/>
      <c r="E2" s="3"/>
    </row>
    <row r="3" spans="1:8" x14ac:dyDescent="0.2">
      <c r="A3" s="3"/>
      <c r="B3" s="3"/>
      <c r="C3" s="3"/>
      <c r="D3" s="3"/>
      <c r="E3" s="3"/>
    </row>
    <row r="4" spans="1:8" x14ac:dyDescent="0.2">
      <c r="A4" s="3"/>
      <c r="B4" s="3"/>
      <c r="C4" s="3"/>
      <c r="D4" s="3"/>
      <c r="E4" s="3"/>
    </row>
    <row r="5" spans="1:8" ht="11.25" customHeight="1" x14ac:dyDescent="0.2">
      <c r="A5" s="3"/>
      <c r="B5" s="3"/>
      <c r="C5" s="3"/>
      <c r="D5" s="3"/>
      <c r="E5" s="3"/>
    </row>
    <row r="6" spans="1:8" ht="19.5" customHeight="1" x14ac:dyDescent="0.2">
      <c r="A6" s="3"/>
      <c r="B6" s="3"/>
      <c r="C6" s="3"/>
      <c r="D6" s="3"/>
      <c r="E6" s="3"/>
    </row>
    <row r="7" spans="1:8" x14ac:dyDescent="0.2">
      <c r="A7" s="3"/>
      <c r="B7" s="3"/>
      <c r="C7" s="3"/>
      <c r="D7" s="3"/>
      <c r="E7" s="3"/>
    </row>
    <row r="8" spans="1:8" x14ac:dyDescent="0.2">
      <c r="A8" s="3"/>
      <c r="B8" s="3"/>
      <c r="C8" s="3"/>
      <c r="D8" s="3"/>
      <c r="E8" s="3"/>
    </row>
    <row r="9" spans="1:8" ht="21.75" customHeight="1" x14ac:dyDescent="0.25">
      <c r="A9" s="36" t="s">
        <v>151</v>
      </c>
      <c r="B9" s="36"/>
      <c r="C9" s="36"/>
      <c r="D9" s="36"/>
      <c r="E9" s="36"/>
    </row>
    <row r="10" spans="1:8" ht="23.25" customHeight="1" x14ac:dyDescent="0.25">
      <c r="A10" s="35" t="s">
        <v>150</v>
      </c>
      <c r="B10" s="35"/>
      <c r="C10" s="35"/>
      <c r="D10" s="35"/>
      <c r="E10" s="35"/>
    </row>
    <row r="11" spans="1:8" ht="21" customHeight="1" x14ac:dyDescent="0.25">
      <c r="A11" s="35" t="s">
        <v>149</v>
      </c>
      <c r="B11" s="35"/>
      <c r="C11" s="35"/>
      <c r="D11" s="35"/>
      <c r="E11" s="35"/>
      <c r="F11" s="13"/>
    </row>
    <row r="12" spans="1:8" ht="20.25" customHeight="1" x14ac:dyDescent="0.25">
      <c r="A12" s="35" t="s">
        <v>148</v>
      </c>
      <c r="B12" s="35"/>
      <c r="C12" s="35"/>
      <c r="D12" s="35"/>
      <c r="E12" s="35"/>
      <c r="F12" s="13"/>
    </row>
    <row r="13" spans="1:8" ht="19.5" customHeight="1" thickBot="1" x14ac:dyDescent="0.3">
      <c r="A13" s="34"/>
      <c r="B13" s="34"/>
      <c r="C13" s="34"/>
      <c r="D13" s="34"/>
      <c r="E13" s="34"/>
      <c r="F13" s="13"/>
    </row>
    <row r="14" spans="1:8" ht="33.75" customHeight="1" thickBot="1" x14ac:dyDescent="0.25">
      <c r="A14" s="33" t="s">
        <v>147</v>
      </c>
      <c r="B14" s="32" t="s">
        <v>146</v>
      </c>
      <c r="C14" s="31" t="s">
        <v>145</v>
      </c>
      <c r="D14" s="31" t="s">
        <v>144</v>
      </c>
      <c r="E14" s="30" t="s">
        <v>143</v>
      </c>
      <c r="F14" s="13"/>
    </row>
    <row r="15" spans="1:8" ht="24" customHeight="1" x14ac:dyDescent="0.25">
      <c r="A15" s="29" t="s">
        <v>142</v>
      </c>
      <c r="B15" s="29" t="s">
        <v>141</v>
      </c>
      <c r="C15" s="28">
        <f>(C16+C22+C32+C41+C58+C68+C50+C73+C76+C79)</f>
        <v>3457151536</v>
      </c>
      <c r="D15" s="28">
        <f>(D16+D22+D32+D41+D58+D68+D50+D73+D76+D79)</f>
        <v>3457151536</v>
      </c>
      <c r="E15" s="27">
        <f>(E16+E22+E32+E41+E58+E68+E50+E73+E76+E79)</f>
        <v>165567327.81999999</v>
      </c>
      <c r="F15" s="13"/>
      <c r="G15" s="26"/>
      <c r="H15" s="26"/>
    </row>
    <row r="16" spans="1:8" s="18" customFormat="1" ht="20.100000000000001" customHeight="1" x14ac:dyDescent="0.25">
      <c r="A16" s="23" t="s">
        <v>140</v>
      </c>
      <c r="B16" s="23" t="s">
        <v>139</v>
      </c>
      <c r="C16" s="22">
        <f>SUM(C17:C21)</f>
        <v>329889000</v>
      </c>
      <c r="D16" s="22">
        <f>SUM(D17:D21)</f>
        <v>329889000</v>
      </c>
      <c r="E16" s="21">
        <f>SUM(E17:E21)</f>
        <v>13630758.039999999</v>
      </c>
      <c r="F16" s="20"/>
      <c r="G16" s="19"/>
    </row>
    <row r="17" spans="1:7" ht="18" customHeight="1" x14ac:dyDescent="0.2">
      <c r="A17" s="15" t="s">
        <v>138</v>
      </c>
      <c r="B17" s="15" t="s">
        <v>137</v>
      </c>
      <c r="C17" s="16">
        <v>207440000</v>
      </c>
      <c r="D17" s="16">
        <v>207440000</v>
      </c>
      <c r="E17" s="14">
        <f>+'[1] Detalle Ejecución Octubre'!E14</f>
        <v>9468453.25</v>
      </c>
      <c r="F17" s="13"/>
    </row>
    <row r="18" spans="1:7" ht="18" customHeight="1" x14ac:dyDescent="0.2">
      <c r="A18" s="15" t="s">
        <v>136</v>
      </c>
      <c r="B18" s="15" t="s">
        <v>135</v>
      </c>
      <c r="C18" s="16">
        <v>40390000</v>
      </c>
      <c r="D18" s="16">
        <v>40390000</v>
      </c>
      <c r="E18" s="14">
        <f>+'[1] Detalle Ejecución Octubre'!E31</f>
        <v>1894347.85</v>
      </c>
      <c r="F18" s="13"/>
    </row>
    <row r="19" spans="1:7" ht="18" customHeight="1" x14ac:dyDescent="0.2">
      <c r="A19" s="15" t="s">
        <v>134</v>
      </c>
      <c r="B19" s="15" t="s">
        <v>133</v>
      </c>
      <c r="C19" s="16">
        <v>16314000</v>
      </c>
      <c r="D19" s="16">
        <v>16314000</v>
      </c>
      <c r="E19" s="14">
        <f>+'[1] Detalle Ejecución Octubre'!E52</f>
        <v>1004844.17</v>
      </c>
      <c r="F19" s="13"/>
    </row>
    <row r="20" spans="1:7" ht="18" customHeight="1" x14ac:dyDescent="0.2">
      <c r="A20" s="15" t="s">
        <v>132</v>
      </c>
      <c r="B20" s="15" t="s">
        <v>131</v>
      </c>
      <c r="C20" s="16">
        <v>48745000</v>
      </c>
      <c r="D20" s="16">
        <v>48745000</v>
      </c>
      <c r="E20" s="14">
        <f>+'[1] Detalle Ejecución Octubre'!E62</f>
        <v>10000</v>
      </c>
      <c r="F20" s="13"/>
    </row>
    <row r="21" spans="1:7" ht="18" customHeight="1" x14ac:dyDescent="0.2">
      <c r="A21" s="15" t="s">
        <v>130</v>
      </c>
      <c r="B21" s="15" t="s">
        <v>129</v>
      </c>
      <c r="C21" s="16">
        <v>17000000</v>
      </c>
      <c r="D21" s="16">
        <v>17000000</v>
      </c>
      <c r="E21" s="14">
        <f>+'[1] Detalle Ejecución Octubre'!E69</f>
        <v>1253112.77</v>
      </c>
      <c r="F21" s="13"/>
    </row>
    <row r="22" spans="1:7" s="18" customFormat="1" ht="20.100000000000001" customHeight="1" x14ac:dyDescent="0.25">
      <c r="A22" s="23" t="s">
        <v>128</v>
      </c>
      <c r="B22" s="23" t="s">
        <v>127</v>
      </c>
      <c r="C22" s="22">
        <f>SUM(C23:C31)</f>
        <v>342813104</v>
      </c>
      <c r="D22" s="22">
        <f>SUM(D23:D31)</f>
        <v>342813104</v>
      </c>
      <c r="E22" s="21">
        <f>SUM(E23:E31)</f>
        <v>8338204.0399999991</v>
      </c>
      <c r="F22" s="20"/>
      <c r="G22" s="19"/>
    </row>
    <row r="23" spans="1:7" ht="18" customHeight="1" x14ac:dyDescent="0.2">
      <c r="A23" s="15" t="s">
        <v>126</v>
      </c>
      <c r="B23" s="15" t="s">
        <v>125</v>
      </c>
      <c r="C23" s="16">
        <v>17400000</v>
      </c>
      <c r="D23" s="16">
        <v>17400000</v>
      </c>
      <c r="E23" s="14">
        <f>+'[1] Detalle Ejecución Octubre'!E73</f>
        <v>870805.74</v>
      </c>
      <c r="F23" s="13"/>
    </row>
    <row r="24" spans="1:7" ht="18" customHeight="1" x14ac:dyDescent="0.2">
      <c r="A24" s="15" t="s">
        <v>124</v>
      </c>
      <c r="B24" s="15" t="s">
        <v>123</v>
      </c>
      <c r="C24" s="16">
        <v>20100000</v>
      </c>
      <c r="D24" s="16">
        <v>20100000</v>
      </c>
      <c r="E24" s="14">
        <f>+'[1] Detalle Ejecución Octubre'!E88</f>
        <v>0</v>
      </c>
      <c r="F24" s="13"/>
    </row>
    <row r="25" spans="1:7" ht="18" customHeight="1" x14ac:dyDescent="0.2">
      <c r="A25" s="15" t="s">
        <v>122</v>
      </c>
      <c r="B25" s="15" t="s">
        <v>121</v>
      </c>
      <c r="C25" s="16">
        <v>4500000</v>
      </c>
      <c r="D25" s="16">
        <v>4500000</v>
      </c>
      <c r="E25" s="14">
        <f>+'[1] Detalle Ejecución Octubre'!E92</f>
        <v>0</v>
      </c>
      <c r="F25" s="13"/>
    </row>
    <row r="26" spans="1:7" ht="18" customHeight="1" x14ac:dyDescent="0.2">
      <c r="A26" s="15" t="s">
        <v>120</v>
      </c>
      <c r="B26" s="15" t="s">
        <v>119</v>
      </c>
      <c r="C26" s="16">
        <v>290000</v>
      </c>
      <c r="D26" s="16">
        <v>290000</v>
      </c>
      <c r="E26" s="14">
        <f>+'[1] Detalle Ejecución Octubre'!E96</f>
        <v>0</v>
      </c>
      <c r="F26" s="13"/>
    </row>
    <row r="27" spans="1:7" ht="18" customHeight="1" x14ac:dyDescent="0.2">
      <c r="A27" s="15" t="s">
        <v>118</v>
      </c>
      <c r="B27" s="15" t="s">
        <v>117</v>
      </c>
      <c r="C27" s="16">
        <v>18140000</v>
      </c>
      <c r="D27" s="16">
        <v>18140000</v>
      </c>
      <c r="E27" s="14">
        <f>+'[1] Detalle Ejecución Octubre'!E102</f>
        <v>727004</v>
      </c>
      <c r="F27" s="13"/>
    </row>
    <row r="28" spans="1:7" ht="18" customHeight="1" x14ac:dyDescent="0.2">
      <c r="A28" s="15" t="s">
        <v>116</v>
      </c>
      <c r="B28" s="15" t="s">
        <v>115</v>
      </c>
      <c r="C28" s="16">
        <v>15650000</v>
      </c>
      <c r="D28" s="16">
        <v>15650000</v>
      </c>
      <c r="E28" s="14">
        <f>+'[1] Detalle Ejecución Octubre'!E109</f>
        <v>2121743.25</v>
      </c>
      <c r="F28" s="13"/>
    </row>
    <row r="29" spans="1:7" ht="28.5" customHeight="1" x14ac:dyDescent="0.2">
      <c r="A29" s="15" t="s">
        <v>114</v>
      </c>
      <c r="B29" s="24" t="s">
        <v>113</v>
      </c>
      <c r="C29" s="16">
        <v>31000000</v>
      </c>
      <c r="D29" s="16">
        <v>31000000</v>
      </c>
      <c r="E29" s="14">
        <f>+'[1] Detalle Ejecución Octubre'!E121</f>
        <v>2455454.27</v>
      </c>
      <c r="F29" s="13"/>
    </row>
    <row r="30" spans="1:7" ht="18" customHeight="1" x14ac:dyDescent="0.2">
      <c r="A30" s="15" t="s">
        <v>112</v>
      </c>
      <c r="B30" s="15" t="s">
        <v>111</v>
      </c>
      <c r="C30" s="16">
        <v>231233104</v>
      </c>
      <c r="D30" s="16">
        <v>231233104</v>
      </c>
      <c r="E30" s="14">
        <f>+'[1] Detalle Ejecución Octubre'!F140</f>
        <v>2130628.7799999998</v>
      </c>
      <c r="F30" s="13"/>
    </row>
    <row r="31" spans="1:7" ht="18" customHeight="1" x14ac:dyDescent="0.2">
      <c r="A31" s="15" t="s">
        <v>110</v>
      </c>
      <c r="B31" s="15" t="s">
        <v>109</v>
      </c>
      <c r="C31" s="16">
        <v>4500000</v>
      </c>
      <c r="D31" s="16">
        <v>4500000</v>
      </c>
      <c r="E31" s="14">
        <f>+'[1] Detalle Ejecución Octubre'!F168</f>
        <v>32568</v>
      </c>
      <c r="F31" s="13"/>
    </row>
    <row r="32" spans="1:7" s="18" customFormat="1" ht="20.100000000000001" customHeight="1" x14ac:dyDescent="0.25">
      <c r="A32" s="23" t="s">
        <v>108</v>
      </c>
      <c r="B32" s="23" t="s">
        <v>107</v>
      </c>
      <c r="C32" s="22">
        <f>SUM(C33:C40)</f>
        <v>31882988</v>
      </c>
      <c r="D32" s="22">
        <f>SUM(D33:D40)</f>
        <v>31882988</v>
      </c>
      <c r="E32" s="21">
        <f>SUM(E33:E40)</f>
        <v>4033982.29</v>
      </c>
      <c r="F32" s="20"/>
      <c r="G32" s="19"/>
    </row>
    <row r="33" spans="1:7" ht="18" customHeight="1" x14ac:dyDescent="0.2">
      <c r="A33" s="15" t="s">
        <v>106</v>
      </c>
      <c r="B33" s="15" t="s">
        <v>105</v>
      </c>
      <c r="C33" s="16">
        <v>3000000</v>
      </c>
      <c r="D33" s="16">
        <v>3000000</v>
      </c>
      <c r="E33" s="14">
        <f>+'[1] Detalle Ejecución Octubre'!E174</f>
        <v>0</v>
      </c>
      <c r="F33" s="13"/>
    </row>
    <row r="34" spans="1:7" ht="18" customHeight="1" x14ac:dyDescent="0.2">
      <c r="A34" s="15" t="s">
        <v>104</v>
      </c>
      <c r="B34" s="15" t="s">
        <v>103</v>
      </c>
      <c r="C34" s="16">
        <v>4700000</v>
      </c>
      <c r="D34" s="16">
        <v>4700000</v>
      </c>
      <c r="E34" s="14">
        <f>+'[1] Detalle Ejecución Octubre'!E178</f>
        <v>0</v>
      </c>
      <c r="F34" s="13"/>
    </row>
    <row r="35" spans="1:7" ht="18" customHeight="1" x14ac:dyDescent="0.2">
      <c r="A35" s="15" t="s">
        <v>102</v>
      </c>
      <c r="B35" s="15" t="s">
        <v>101</v>
      </c>
      <c r="C35" s="16">
        <v>720000</v>
      </c>
      <c r="D35" s="16">
        <v>720000</v>
      </c>
      <c r="E35" s="14">
        <f>+'[1] Detalle Ejecución Octubre'!E183</f>
        <v>0</v>
      </c>
      <c r="F35" s="13"/>
    </row>
    <row r="36" spans="1:7" ht="18" customHeight="1" x14ac:dyDescent="0.2">
      <c r="A36" s="15" t="s">
        <v>100</v>
      </c>
      <c r="B36" s="15" t="s">
        <v>99</v>
      </c>
      <c r="C36" s="16">
        <v>80000</v>
      </c>
      <c r="D36" s="16">
        <v>80000</v>
      </c>
      <c r="E36" s="14">
        <f>+'[1] Detalle Ejecución septiembre'!E203</f>
        <v>0</v>
      </c>
      <c r="F36" s="13"/>
    </row>
    <row r="37" spans="1:7" ht="18" customHeight="1" x14ac:dyDescent="0.2">
      <c r="A37" s="15" t="s">
        <v>98</v>
      </c>
      <c r="B37" s="15" t="s">
        <v>97</v>
      </c>
      <c r="C37" s="16">
        <v>900000</v>
      </c>
      <c r="D37" s="16">
        <v>900000</v>
      </c>
      <c r="E37" s="14">
        <f>+'[1] Detalle Ejecución Octubre'!E192</f>
        <v>0</v>
      </c>
      <c r="F37" s="13"/>
    </row>
    <row r="38" spans="1:7" ht="18" customHeight="1" x14ac:dyDescent="0.2">
      <c r="A38" s="15" t="s">
        <v>96</v>
      </c>
      <c r="B38" s="15" t="s">
        <v>95</v>
      </c>
      <c r="C38" s="16">
        <v>500000</v>
      </c>
      <c r="D38" s="16">
        <v>500000</v>
      </c>
      <c r="E38" s="14">
        <f>+'[1] Detalle Ejecución Agosto'!E212</f>
        <v>0</v>
      </c>
      <c r="F38" s="13"/>
    </row>
    <row r="39" spans="1:7" ht="23.25" customHeight="1" x14ac:dyDescent="0.2">
      <c r="A39" s="15" t="s">
        <v>94</v>
      </c>
      <c r="B39" s="24" t="s">
        <v>93</v>
      </c>
      <c r="C39" s="16">
        <v>13540000</v>
      </c>
      <c r="D39" s="16">
        <v>13540000</v>
      </c>
      <c r="E39" s="14">
        <f>+'[1] Detalle Ejecución Octubre'!E206</f>
        <v>1542461</v>
      </c>
      <c r="F39" s="13"/>
    </row>
    <row r="40" spans="1:7" ht="18" customHeight="1" x14ac:dyDescent="0.2">
      <c r="A40" s="15" t="s">
        <v>92</v>
      </c>
      <c r="B40" s="15" t="s">
        <v>91</v>
      </c>
      <c r="C40" s="16">
        <v>8442988</v>
      </c>
      <c r="D40" s="16">
        <v>8442988</v>
      </c>
      <c r="E40" s="14">
        <f>+'[1] Detalle Ejecución Octubre'!E219</f>
        <v>2491521.29</v>
      </c>
      <c r="F40" s="13"/>
    </row>
    <row r="41" spans="1:7" s="18" customFormat="1" ht="20.100000000000001" customHeight="1" x14ac:dyDescent="0.25">
      <c r="A41" s="23" t="s">
        <v>90</v>
      </c>
      <c r="B41" s="23" t="s">
        <v>89</v>
      </c>
      <c r="C41" s="22">
        <f>SUM(C42:C49)</f>
        <v>3500000</v>
      </c>
      <c r="D41" s="22">
        <f>SUM(D42:D49)</f>
        <v>3500000</v>
      </c>
      <c r="E41" s="21">
        <f>SUM(E42:E49)</f>
        <v>909334.73</v>
      </c>
      <c r="F41" s="20"/>
      <c r="G41" s="19"/>
    </row>
    <row r="42" spans="1:7" ht="18" customHeight="1" x14ac:dyDescent="0.2">
      <c r="A42" s="15" t="s">
        <v>88</v>
      </c>
      <c r="B42" s="15" t="s">
        <v>87</v>
      </c>
      <c r="C42" s="16">
        <v>3500000</v>
      </c>
      <c r="D42" s="16">
        <v>3500000</v>
      </c>
      <c r="E42" s="14">
        <f>+'[1] Detalle Ejecución Octubre'!E234</f>
        <v>909334.73</v>
      </c>
      <c r="F42" s="13"/>
    </row>
    <row r="43" spans="1:7" ht="18" customHeight="1" x14ac:dyDescent="0.2">
      <c r="A43" s="15" t="s">
        <v>86</v>
      </c>
      <c r="B43" s="15" t="s">
        <v>85</v>
      </c>
      <c r="C43" s="16">
        <v>0</v>
      </c>
      <c r="D43" s="16">
        <v>0</v>
      </c>
      <c r="E43" s="14">
        <f>+'[1] Detalle Ejecución Octubre'!E259</f>
        <v>0</v>
      </c>
      <c r="F43" s="13"/>
    </row>
    <row r="44" spans="1:7" ht="24.75" customHeight="1" x14ac:dyDescent="0.2">
      <c r="A44" s="15" t="s">
        <v>84</v>
      </c>
      <c r="B44" s="24" t="s">
        <v>83</v>
      </c>
      <c r="C44" s="16">
        <v>0</v>
      </c>
      <c r="D44" s="16">
        <v>0</v>
      </c>
      <c r="E44" s="14">
        <f>('[1] Detalle Ejecucion Enero 25'!F248)</f>
        <v>0</v>
      </c>
      <c r="F44" s="13"/>
    </row>
    <row r="45" spans="1:7" ht="21.75" customHeight="1" x14ac:dyDescent="0.2">
      <c r="A45" s="15" t="s">
        <v>82</v>
      </c>
      <c r="B45" s="24" t="s">
        <v>81</v>
      </c>
      <c r="C45" s="16">
        <v>0</v>
      </c>
      <c r="D45" s="16">
        <v>0</v>
      </c>
      <c r="E45" s="14">
        <f>('[1] Detalle Ejecucion Enero 25'!F249)</f>
        <v>0</v>
      </c>
      <c r="F45" s="13"/>
    </row>
    <row r="46" spans="1:7" ht="21.75" customHeight="1" x14ac:dyDescent="0.2">
      <c r="A46" s="15" t="s">
        <v>80</v>
      </c>
      <c r="B46" s="24" t="s">
        <v>79</v>
      </c>
      <c r="C46" s="16">
        <v>0</v>
      </c>
      <c r="D46" s="16">
        <v>0</v>
      </c>
      <c r="E46" s="14">
        <f>('[1] Detalle Ejecucion Enero 25'!F250)</f>
        <v>0</v>
      </c>
      <c r="F46" s="13"/>
    </row>
    <row r="47" spans="1:7" ht="18" customHeight="1" x14ac:dyDescent="0.2">
      <c r="A47" s="15" t="s">
        <v>78</v>
      </c>
      <c r="B47" s="15" t="s">
        <v>77</v>
      </c>
      <c r="C47" s="16">
        <v>0</v>
      </c>
      <c r="D47" s="16">
        <v>0</v>
      </c>
      <c r="E47" s="14">
        <f>('[1] Detalle Ejecucion Enero 25'!F251)</f>
        <v>0</v>
      </c>
      <c r="F47" s="13"/>
    </row>
    <row r="48" spans="1:7" ht="18" customHeight="1" x14ac:dyDescent="0.2">
      <c r="A48" s="15" t="s">
        <v>76</v>
      </c>
      <c r="B48" s="15" t="s">
        <v>75</v>
      </c>
      <c r="C48" s="16">
        <v>0</v>
      </c>
      <c r="D48" s="16">
        <v>0</v>
      </c>
      <c r="E48" s="14">
        <f>('[1] Detalle Ejecución Agosto'!E283)</f>
        <v>0</v>
      </c>
      <c r="F48" s="13"/>
    </row>
    <row r="49" spans="1:7" ht="18" customHeight="1" x14ac:dyDescent="0.2">
      <c r="A49" s="15" t="s">
        <v>74</v>
      </c>
      <c r="B49" s="15" t="s">
        <v>73</v>
      </c>
      <c r="C49" s="16">
        <v>0</v>
      </c>
      <c r="D49" s="16">
        <v>0</v>
      </c>
      <c r="E49" s="14">
        <f>('[1] Detalle Ejecucion Enero 25'!F253)</f>
        <v>0</v>
      </c>
      <c r="F49" s="13"/>
    </row>
    <row r="50" spans="1:7" s="18" customFormat="1" ht="20.100000000000001" customHeight="1" x14ac:dyDescent="0.25">
      <c r="A50" s="23" t="s">
        <v>72</v>
      </c>
      <c r="B50" s="23" t="s">
        <v>71</v>
      </c>
      <c r="C50" s="22">
        <f>SUM(C51:C57)</f>
        <v>2644266444</v>
      </c>
      <c r="D50" s="22">
        <f>SUM(D51:D57)</f>
        <v>2644266444</v>
      </c>
      <c r="E50" s="21">
        <f>SUM(E51:E57)</f>
        <v>135304110.49000001</v>
      </c>
      <c r="F50" s="20"/>
      <c r="G50" s="19"/>
    </row>
    <row r="51" spans="1:7" ht="18" customHeight="1" x14ac:dyDescent="0.2">
      <c r="A51" s="15" t="s">
        <v>70</v>
      </c>
      <c r="B51" s="15" t="s">
        <v>69</v>
      </c>
      <c r="C51" s="16">
        <v>12000000</v>
      </c>
      <c r="D51" s="16">
        <v>12000000</v>
      </c>
      <c r="E51" s="14">
        <f>+'[1] Detalle Ejecución Octubre'!E264</f>
        <v>0</v>
      </c>
      <c r="F51" s="13"/>
    </row>
    <row r="52" spans="1:7" ht="18" customHeight="1" x14ac:dyDescent="0.2">
      <c r="A52" s="15" t="s">
        <v>68</v>
      </c>
      <c r="B52" s="15" t="s">
        <v>67</v>
      </c>
      <c r="C52" s="16">
        <v>2632266444</v>
      </c>
      <c r="D52" s="16">
        <v>2632266444</v>
      </c>
      <c r="E52" s="14">
        <f>+'[1] Detalle Ejecución Octubre'!E268</f>
        <v>35304110.490000002</v>
      </c>
      <c r="F52" s="13"/>
    </row>
    <row r="53" spans="1:7" ht="18" customHeight="1" x14ac:dyDescent="0.2">
      <c r="A53" s="15" t="s">
        <v>66</v>
      </c>
      <c r="B53" s="15" t="s">
        <v>65</v>
      </c>
      <c r="C53" s="16">
        <v>0</v>
      </c>
      <c r="D53" s="16">
        <v>0</v>
      </c>
      <c r="E53" s="14">
        <v>0</v>
      </c>
      <c r="F53" s="13"/>
    </row>
    <row r="54" spans="1:7" ht="35.25" customHeight="1" x14ac:dyDescent="0.2">
      <c r="A54" s="15" t="s">
        <v>64</v>
      </c>
      <c r="B54" s="24" t="s">
        <v>63</v>
      </c>
      <c r="C54" s="16">
        <v>0</v>
      </c>
      <c r="D54" s="16">
        <v>0</v>
      </c>
      <c r="E54" s="14">
        <f>+'[1] Detalle Ejecución Octubre'!E271</f>
        <v>100000000</v>
      </c>
      <c r="F54" s="13"/>
    </row>
    <row r="55" spans="1:7" ht="33.75" customHeight="1" x14ac:dyDescent="0.2">
      <c r="A55" s="15" t="s">
        <v>62</v>
      </c>
      <c r="B55" s="24" t="s">
        <v>61</v>
      </c>
      <c r="C55" s="16">
        <v>0</v>
      </c>
      <c r="D55" s="16">
        <v>0</v>
      </c>
      <c r="E55" s="14">
        <v>0</v>
      </c>
      <c r="F55" s="13"/>
    </row>
    <row r="56" spans="1:7" ht="18" customHeight="1" x14ac:dyDescent="0.2">
      <c r="A56" s="15" t="s">
        <v>60</v>
      </c>
      <c r="B56" s="15" t="s">
        <v>59</v>
      </c>
      <c r="C56" s="16">
        <v>0</v>
      </c>
      <c r="D56" s="16">
        <v>0</v>
      </c>
      <c r="E56" s="14">
        <v>0</v>
      </c>
      <c r="F56" s="13"/>
    </row>
    <row r="57" spans="1:7" ht="18" customHeight="1" x14ac:dyDescent="0.2">
      <c r="A57" s="15" t="s">
        <v>58</v>
      </c>
      <c r="B57" s="15" t="s">
        <v>57</v>
      </c>
      <c r="C57" s="16">
        <v>0</v>
      </c>
      <c r="D57" s="16">
        <v>0</v>
      </c>
      <c r="E57" s="14">
        <v>0</v>
      </c>
      <c r="F57" s="13"/>
    </row>
    <row r="58" spans="1:7" s="18" customFormat="1" ht="20.100000000000001" customHeight="1" x14ac:dyDescent="0.25">
      <c r="A58" s="23" t="s">
        <v>56</v>
      </c>
      <c r="B58" s="23" t="s">
        <v>55</v>
      </c>
      <c r="C58" s="22">
        <f>SUM(C59:C67)</f>
        <v>71200000</v>
      </c>
      <c r="D58" s="22">
        <f>SUM(D59:D67)</f>
        <v>71200000</v>
      </c>
      <c r="E58" s="21">
        <f>SUM(E59:E67)</f>
        <v>0</v>
      </c>
      <c r="F58" s="20"/>
      <c r="G58" s="19"/>
    </row>
    <row r="59" spans="1:7" ht="18" customHeight="1" x14ac:dyDescent="0.2">
      <c r="A59" s="15" t="s">
        <v>54</v>
      </c>
      <c r="B59" s="15" t="s">
        <v>53</v>
      </c>
      <c r="C59" s="16">
        <v>16000000</v>
      </c>
      <c r="D59" s="16">
        <v>16000000</v>
      </c>
      <c r="E59" s="14">
        <f>+'[1] Detalle Ejecución Octubre'!E274</f>
        <v>0</v>
      </c>
      <c r="F59" s="13"/>
    </row>
    <row r="60" spans="1:7" ht="22.5" customHeight="1" x14ac:dyDescent="0.2">
      <c r="A60" s="15" t="s">
        <v>52</v>
      </c>
      <c r="B60" s="24" t="s">
        <v>51</v>
      </c>
      <c r="C60" s="16">
        <v>700000</v>
      </c>
      <c r="D60" s="16">
        <v>700000</v>
      </c>
      <c r="E60" s="14">
        <f>+'[1] Detalle Ejecución Octubre'!E281</f>
        <v>0</v>
      </c>
      <c r="F60" s="13"/>
    </row>
    <row r="61" spans="1:7" ht="18" customHeight="1" x14ac:dyDescent="0.2">
      <c r="A61" s="15" t="s">
        <v>50</v>
      </c>
      <c r="B61" s="15" t="s">
        <v>49</v>
      </c>
      <c r="C61" s="16">
        <v>0</v>
      </c>
      <c r="D61" s="16">
        <v>0</v>
      </c>
      <c r="E61" s="14">
        <f>'[1] Detalle Ejecucion Junio'!F280</f>
        <v>0</v>
      </c>
      <c r="F61" s="13"/>
    </row>
    <row r="62" spans="1:7" ht="18" customHeight="1" x14ac:dyDescent="0.2">
      <c r="A62" s="15" t="s">
        <v>48</v>
      </c>
      <c r="B62" s="15" t="s">
        <v>47</v>
      </c>
      <c r="C62" s="16">
        <v>34000000</v>
      </c>
      <c r="D62" s="16">
        <v>34000000</v>
      </c>
      <c r="E62" s="14">
        <f>('[1] Detalle Ejecucion Junio'!F283)</f>
        <v>0</v>
      </c>
      <c r="F62" s="13"/>
    </row>
    <row r="63" spans="1:7" ht="18" customHeight="1" x14ac:dyDescent="0.2">
      <c r="A63" s="15" t="s">
        <v>46</v>
      </c>
      <c r="B63" s="15" t="s">
        <v>45</v>
      </c>
      <c r="C63" s="16">
        <v>12500000</v>
      </c>
      <c r="D63" s="16">
        <v>12500000</v>
      </c>
      <c r="E63" s="14">
        <f>+'[1] Detalle Ejecución Octubre'!E292</f>
        <v>0</v>
      </c>
      <c r="F63" s="13"/>
    </row>
    <row r="64" spans="1:7" ht="18" customHeight="1" x14ac:dyDescent="0.2">
      <c r="A64" s="15" t="s">
        <v>44</v>
      </c>
      <c r="B64" s="15" t="s">
        <v>43</v>
      </c>
      <c r="C64" s="16">
        <v>0</v>
      </c>
      <c r="D64" s="16">
        <v>0</v>
      </c>
      <c r="E64" s="14">
        <f>('[1] Detalle Ejecucion Junio'!F295)</f>
        <v>0</v>
      </c>
      <c r="F64" s="13"/>
    </row>
    <row r="65" spans="1:7" ht="18" customHeight="1" x14ac:dyDescent="0.2">
      <c r="A65" s="15" t="s">
        <v>42</v>
      </c>
      <c r="B65" s="15" t="s">
        <v>41</v>
      </c>
      <c r="C65" s="16">
        <v>0</v>
      </c>
      <c r="D65" s="16">
        <v>0</v>
      </c>
      <c r="E65" s="14">
        <f>('[1] Detalle Ejecucion Junio'!F295)</f>
        <v>0</v>
      </c>
      <c r="F65" s="13"/>
    </row>
    <row r="66" spans="1:7" ht="18" customHeight="1" x14ac:dyDescent="0.2">
      <c r="A66" s="15" t="s">
        <v>40</v>
      </c>
      <c r="B66" s="15" t="s">
        <v>39</v>
      </c>
      <c r="C66" s="16">
        <v>8000000</v>
      </c>
      <c r="D66" s="16">
        <v>8000000</v>
      </c>
      <c r="E66" s="14">
        <f>('[1] Detalle Ejecucion Junio'!F298)</f>
        <v>0</v>
      </c>
      <c r="F66" s="13"/>
    </row>
    <row r="67" spans="1:7" ht="27" customHeight="1" x14ac:dyDescent="0.2">
      <c r="A67" s="15" t="s">
        <v>38</v>
      </c>
      <c r="B67" s="24" t="s">
        <v>37</v>
      </c>
      <c r="C67" s="16">
        <v>0</v>
      </c>
      <c r="D67" s="16">
        <v>0</v>
      </c>
      <c r="E67" s="14">
        <f>('[1] Detalle Ejecucion Mayo  '!F321)</f>
        <v>0</v>
      </c>
      <c r="F67" s="13"/>
    </row>
    <row r="68" spans="1:7" s="18" customFormat="1" ht="20.100000000000001" customHeight="1" x14ac:dyDescent="0.25">
      <c r="A68" s="23" t="s">
        <v>36</v>
      </c>
      <c r="B68" s="23" t="s">
        <v>35</v>
      </c>
      <c r="C68" s="22">
        <f>SUM(C69:C72)</f>
        <v>33600000</v>
      </c>
      <c r="D68" s="22">
        <f>SUM(D69:D72)</f>
        <v>33600000</v>
      </c>
      <c r="E68" s="21">
        <f>SUM(E69:E72)</f>
        <v>3350938.23</v>
      </c>
      <c r="F68" s="20"/>
      <c r="G68" s="19"/>
    </row>
    <row r="69" spans="1:7" ht="18" customHeight="1" x14ac:dyDescent="0.2">
      <c r="A69" s="15" t="s">
        <v>34</v>
      </c>
      <c r="B69" s="15" t="s">
        <v>33</v>
      </c>
      <c r="C69" s="16">
        <v>33600000</v>
      </c>
      <c r="D69" s="16">
        <v>33600000</v>
      </c>
      <c r="E69" s="14">
        <f>+'[1] Detalle Ejecución Octubre'!E311</f>
        <v>3350938.23</v>
      </c>
      <c r="F69" s="13"/>
    </row>
    <row r="70" spans="1:7" ht="18" customHeight="1" x14ac:dyDescent="0.2">
      <c r="A70" s="1" t="s">
        <v>32</v>
      </c>
      <c r="B70" s="15" t="s">
        <v>31</v>
      </c>
      <c r="C70" s="16">
        <v>0</v>
      </c>
      <c r="D70" s="16">
        <v>0</v>
      </c>
      <c r="E70" s="14">
        <v>0</v>
      </c>
      <c r="F70" s="13"/>
    </row>
    <row r="71" spans="1:7" ht="18" customHeight="1" x14ac:dyDescent="0.2">
      <c r="A71" s="1" t="s">
        <v>30</v>
      </c>
      <c r="B71" s="15" t="s">
        <v>29</v>
      </c>
      <c r="C71" s="16">
        <v>0</v>
      </c>
      <c r="D71" s="16">
        <v>0</v>
      </c>
      <c r="E71" s="14">
        <v>0</v>
      </c>
      <c r="F71" s="13"/>
    </row>
    <row r="72" spans="1:7" ht="18" customHeight="1" x14ac:dyDescent="0.2">
      <c r="A72" s="1" t="s">
        <v>28</v>
      </c>
      <c r="B72" s="15" t="s">
        <v>27</v>
      </c>
      <c r="C72" s="16">
        <v>0</v>
      </c>
      <c r="D72" s="16">
        <v>0</v>
      </c>
      <c r="E72" s="14">
        <v>0</v>
      </c>
      <c r="F72" s="13"/>
    </row>
    <row r="73" spans="1:7" s="18" customFormat="1" ht="35.25" customHeight="1" x14ac:dyDescent="0.25">
      <c r="A73" s="23" t="s">
        <v>26</v>
      </c>
      <c r="B73" s="25" t="s">
        <v>25</v>
      </c>
      <c r="C73" s="22">
        <f>SUM(C74:C75)</f>
        <v>0</v>
      </c>
      <c r="D73" s="22">
        <f>SUM(D74:D75)</f>
        <v>0</v>
      </c>
      <c r="E73" s="21">
        <f>SUM(E74:E75)</f>
        <v>0</v>
      </c>
      <c r="F73" s="20"/>
      <c r="G73" s="19"/>
    </row>
    <row r="74" spans="1:7" ht="18" customHeight="1" x14ac:dyDescent="0.2">
      <c r="A74" s="1" t="s">
        <v>24</v>
      </c>
      <c r="B74" s="15" t="s">
        <v>23</v>
      </c>
      <c r="C74" s="16">
        <v>0</v>
      </c>
      <c r="D74" s="16">
        <v>0</v>
      </c>
      <c r="E74" s="14">
        <v>0</v>
      </c>
      <c r="F74" s="13"/>
    </row>
    <row r="75" spans="1:7" ht="18" customHeight="1" x14ac:dyDescent="0.2">
      <c r="A75" s="1" t="s">
        <v>22</v>
      </c>
      <c r="B75" s="24" t="s">
        <v>21</v>
      </c>
      <c r="C75" s="16">
        <v>0</v>
      </c>
      <c r="D75" s="16">
        <v>0</v>
      </c>
      <c r="E75" s="14">
        <v>0</v>
      </c>
      <c r="F75" s="13"/>
    </row>
    <row r="76" spans="1:7" s="18" customFormat="1" ht="20.100000000000001" customHeight="1" x14ac:dyDescent="0.25">
      <c r="A76" s="23" t="s">
        <v>20</v>
      </c>
      <c r="B76" s="23" t="s">
        <v>19</v>
      </c>
      <c r="C76" s="22">
        <f>SUM(C77:C78)</f>
        <v>0</v>
      </c>
      <c r="D76" s="22">
        <f>SUM(D77:D78)</f>
        <v>0</v>
      </c>
      <c r="E76" s="21">
        <f>SUM(E77:E78)</f>
        <v>0</v>
      </c>
      <c r="F76" s="20"/>
      <c r="G76" s="19"/>
    </row>
    <row r="77" spans="1:7" ht="18" customHeight="1" x14ac:dyDescent="0.2">
      <c r="A77" s="1" t="s">
        <v>18</v>
      </c>
      <c r="B77" s="15" t="s">
        <v>17</v>
      </c>
      <c r="C77" s="16">
        <v>0</v>
      </c>
      <c r="D77" s="16">
        <v>0</v>
      </c>
      <c r="E77" s="14">
        <v>0</v>
      </c>
      <c r="F77" s="13"/>
    </row>
    <row r="78" spans="1:7" ht="18" customHeight="1" x14ac:dyDescent="0.2">
      <c r="A78" s="1" t="s">
        <v>16</v>
      </c>
      <c r="B78" s="15" t="s">
        <v>15</v>
      </c>
      <c r="C78" s="16">
        <v>0</v>
      </c>
      <c r="D78" s="16">
        <v>0</v>
      </c>
      <c r="E78" s="14">
        <v>0</v>
      </c>
      <c r="F78" s="13"/>
    </row>
    <row r="79" spans="1:7" s="18" customFormat="1" ht="20.100000000000001" customHeight="1" x14ac:dyDescent="0.25">
      <c r="A79" s="23" t="s">
        <v>14</v>
      </c>
      <c r="B79" s="23" t="s">
        <v>13</v>
      </c>
      <c r="C79" s="22">
        <f>SUM(C80:C84)</f>
        <v>0</v>
      </c>
      <c r="D79" s="22">
        <f>SUM(D80:D84)</f>
        <v>0</v>
      </c>
      <c r="E79" s="21">
        <f>SUM(E80:E84)</f>
        <v>0</v>
      </c>
      <c r="F79" s="20"/>
      <c r="G79" s="19"/>
    </row>
    <row r="80" spans="1:7" ht="18" customHeight="1" x14ac:dyDescent="0.2">
      <c r="A80" s="17">
        <v>4.0999999999999996</v>
      </c>
      <c r="B80" s="15" t="s">
        <v>11</v>
      </c>
      <c r="C80" s="16">
        <v>0</v>
      </c>
      <c r="D80" s="16">
        <v>0</v>
      </c>
      <c r="E80" s="14">
        <v>0</v>
      </c>
      <c r="F80" s="13"/>
    </row>
    <row r="81" spans="1:6" ht="18" customHeight="1" x14ac:dyDescent="0.2">
      <c r="A81" s="1" t="s">
        <v>12</v>
      </c>
      <c r="B81" s="1" t="s">
        <v>11</v>
      </c>
      <c r="C81" s="16">
        <v>0</v>
      </c>
      <c r="D81" s="16">
        <v>0</v>
      </c>
      <c r="E81" s="14">
        <v>0</v>
      </c>
      <c r="F81" s="13"/>
    </row>
    <row r="82" spans="1:6" ht="18" customHeight="1" x14ac:dyDescent="0.2">
      <c r="A82" s="1" t="s">
        <v>10</v>
      </c>
      <c r="B82" s="1" t="s">
        <v>9</v>
      </c>
      <c r="C82" s="16">
        <v>0</v>
      </c>
      <c r="D82" s="16">
        <v>0</v>
      </c>
      <c r="E82" s="14">
        <v>0</v>
      </c>
      <c r="F82" s="13"/>
    </row>
    <row r="83" spans="1:6" ht="18" customHeight="1" x14ac:dyDescent="0.2">
      <c r="A83" s="17">
        <v>4.3</v>
      </c>
      <c r="B83" s="1" t="s">
        <v>8</v>
      </c>
      <c r="C83" s="16">
        <v>0</v>
      </c>
      <c r="D83" s="16">
        <v>0</v>
      </c>
      <c r="E83" s="14">
        <v>0</v>
      </c>
      <c r="F83" s="13"/>
    </row>
    <row r="84" spans="1:6" ht="18" customHeight="1" x14ac:dyDescent="0.2">
      <c r="A84" s="1" t="s">
        <v>7</v>
      </c>
      <c r="B84" s="1" t="s">
        <v>6</v>
      </c>
      <c r="C84" s="16">
        <v>0</v>
      </c>
      <c r="D84" s="16">
        <v>0</v>
      </c>
      <c r="E84" s="14">
        <v>0</v>
      </c>
      <c r="F84" s="13"/>
    </row>
    <row r="85" spans="1:6" ht="18" customHeight="1" x14ac:dyDescent="0.2">
      <c r="C85" s="16"/>
      <c r="D85" s="16"/>
      <c r="E85" s="14"/>
      <c r="F85" s="13"/>
    </row>
    <row r="86" spans="1:6" x14ac:dyDescent="0.2">
      <c r="B86" s="15"/>
      <c r="C86" s="14"/>
      <c r="D86" s="14"/>
      <c r="E86" s="14"/>
      <c r="F86" s="13"/>
    </row>
    <row r="87" spans="1:6" x14ac:dyDescent="0.2">
      <c r="B87" s="15"/>
      <c r="C87" s="14"/>
      <c r="D87" s="14"/>
      <c r="E87" s="14"/>
      <c r="F87" s="13"/>
    </row>
    <row r="88" spans="1:6" x14ac:dyDescent="0.2">
      <c r="B88" s="5"/>
      <c r="C88" s="5"/>
      <c r="D88" s="4"/>
      <c r="E88" s="4"/>
      <c r="F88" s="4"/>
    </row>
    <row r="89" spans="1:6" x14ac:dyDescent="0.2">
      <c r="B89" s="11" t="s">
        <v>5</v>
      </c>
      <c r="C89" s="12"/>
      <c r="D89" s="11" t="s">
        <v>4</v>
      </c>
      <c r="E89" s="10"/>
      <c r="F89" s="10"/>
    </row>
    <row r="90" spans="1:6" ht="15.75" x14ac:dyDescent="0.25">
      <c r="B90" s="9" t="s">
        <v>3</v>
      </c>
      <c r="C90" s="8"/>
      <c r="D90" s="7" t="s">
        <v>2</v>
      </c>
      <c r="E90" s="6"/>
    </row>
    <row r="91" spans="1:6" x14ac:dyDescent="0.2">
      <c r="B91" s="5"/>
      <c r="C91" s="5"/>
      <c r="D91" s="4"/>
      <c r="E91" s="4"/>
      <c r="F91" s="4"/>
    </row>
    <row r="92" spans="1:6" x14ac:dyDescent="0.2">
      <c r="B92" s="5"/>
      <c r="C92" s="5"/>
      <c r="D92" s="4"/>
      <c r="E92" s="4"/>
      <c r="F92" s="4"/>
    </row>
    <row r="93" spans="1:6" x14ac:dyDescent="0.2">
      <c r="B93" s="5"/>
      <c r="C93" s="5"/>
      <c r="D93" s="4"/>
      <c r="E93" s="4"/>
      <c r="F93" s="4"/>
    </row>
    <row r="94" spans="1:6" x14ac:dyDescent="0.2">
      <c r="D94" s="4"/>
      <c r="E94" s="4"/>
      <c r="F94" s="4"/>
    </row>
    <row r="95" spans="1:6" x14ac:dyDescent="0.2">
      <c r="B95" s="3" t="s">
        <v>1</v>
      </c>
      <c r="C95" s="3"/>
      <c r="D95" s="3"/>
      <c r="E95" s="3"/>
    </row>
    <row r="96" spans="1:6" ht="18" customHeight="1" x14ac:dyDescent="0.25">
      <c r="B96" s="2" t="s">
        <v>0</v>
      </c>
      <c r="C96" s="2"/>
      <c r="D96" s="2"/>
      <c r="E96" s="2"/>
    </row>
  </sheetData>
  <mergeCells count="7">
    <mergeCell ref="B96:E96"/>
    <mergeCell ref="A2:E8"/>
    <mergeCell ref="A9:E9"/>
    <mergeCell ref="A10:E10"/>
    <mergeCell ref="A11:E11"/>
    <mergeCell ref="A12:E12"/>
    <mergeCell ref="B95:E95"/>
  </mergeCells>
  <pageMargins left="0.59055118110236227" right="0.59055118110236227" top="0.39370078740157483" bottom="0.55118110236220474" header="0.57999999999999996" footer="0.31496062992125984"/>
  <pageSetup scale="68" fitToHeight="0" orientation="portrait" r:id="rId1"/>
  <rowBreaks count="1" manualBreakCount="1">
    <brk id="53" max="4" man="1"/>
  </rowBreaks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4a5031c7d092c57757256a3669a4ab15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6375629631ef8d842a99c7210dc1b943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349DDBE2-3586-4646-BFCB-29D99F4CE0B4}"/>
</file>

<file path=customXml/itemProps2.xml><?xml version="1.0" encoding="utf-8"?>
<ds:datastoreItem xmlns:ds="http://schemas.openxmlformats.org/officeDocument/2006/customXml" ds:itemID="{A59BF528-F1A9-4F98-ADFA-237E1177A3E3}"/>
</file>

<file path=customXml/itemProps3.xml><?xml version="1.0" encoding="utf-8"?>
<ds:datastoreItem xmlns:ds="http://schemas.openxmlformats.org/officeDocument/2006/customXml" ds:itemID="{76A00CB6-A38A-41D3-B606-5C25EFA10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Aplic Financieras Octubre 2 (2)</vt:lpstr>
      <vt:lpstr>Formato Presentacion Octubre</vt:lpstr>
      <vt:lpstr>'Aplic Financieras Octubre 2 (2)'!Área_de_impresión</vt:lpstr>
      <vt:lpstr>'Formato Presentacion Octubre'!Área_de_impresión</vt:lpstr>
      <vt:lpstr>'Aplic Financieras Octubre 2 (2)'!Títulos_a_imprimir</vt:lpstr>
      <vt:lpstr>'Formato Presentacion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2025-11-24T18:52:01Z</dcterms:created>
  <dcterms:modified xsi:type="dcterms:W3CDTF">2025-11-24T19:22:28Z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  <property fmtid="{D5CDD505-2E9C-101B-9397-08002B2CF9AE}" pid="3" name="ContentTypeId">
    <vt:lpwstr>0x0101004FD84E918004A044BCE378A5E7129897</vt:lpwstr>
  </property>
</Properties>
</file>